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Шукаль Екатерина\AppData\Local\Temp\"/>
    </mc:Choice>
  </mc:AlternateContent>
  <xr:revisionPtr revIDLastSave="0" documentId="8_{9BE01A17-8D2E-427E-8260-85190E885957}" xr6:coauthVersionLast="40" xr6:coauthVersionMax="40" xr10:uidLastSave="{00000000-0000-0000-0000-000000000000}"/>
  <bookViews>
    <workbookView xWindow="6750" yWindow="3660" windowWidth="28800" windowHeight="15345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НМЦД'!$A$1:$K$179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69" i="2" l="1"/>
  <c r="K169" i="2" s="1"/>
  <c r="H169" i="2"/>
  <c r="F167" i="2"/>
  <c r="E167" i="2"/>
  <c r="D167" i="2"/>
  <c r="D166" i="2" s="1"/>
  <c r="I166" i="2" s="1"/>
  <c r="F166" i="2"/>
  <c r="E166" i="2"/>
  <c r="I164" i="2"/>
  <c r="K164" i="2" s="1"/>
  <c r="H164" i="2"/>
  <c r="F162" i="2"/>
  <c r="F161" i="2" s="1"/>
  <c r="E162" i="2"/>
  <c r="E161" i="2" s="1"/>
  <c r="D162" i="2"/>
  <c r="D161" i="2" s="1"/>
  <c r="I159" i="2"/>
  <c r="K159" i="2" s="1"/>
  <c r="H159" i="2"/>
  <c r="F157" i="2"/>
  <c r="F156" i="2" s="1"/>
  <c r="E157" i="2"/>
  <c r="E156" i="2" s="1"/>
  <c r="D157" i="2"/>
  <c r="D156" i="2" s="1"/>
  <c r="I154" i="2"/>
  <c r="G154" i="2" s="1"/>
  <c r="H154" i="2"/>
  <c r="F152" i="2"/>
  <c r="F151" i="2" s="1"/>
  <c r="E152" i="2"/>
  <c r="E151" i="2" s="1"/>
  <c r="D152" i="2"/>
  <c r="D151" i="2" s="1"/>
  <c r="I149" i="2"/>
  <c r="K149" i="2" s="1"/>
  <c r="H149" i="2"/>
  <c r="F147" i="2"/>
  <c r="F146" i="2" s="1"/>
  <c r="E147" i="2"/>
  <c r="E146" i="2" s="1"/>
  <c r="D147" i="2"/>
  <c r="D146" i="2" s="1"/>
  <c r="I144" i="2"/>
  <c r="K144" i="2" s="1"/>
  <c r="H144" i="2"/>
  <c r="F142" i="2"/>
  <c r="E142" i="2"/>
  <c r="E141" i="2" s="1"/>
  <c r="D142" i="2"/>
  <c r="D141" i="2" s="1"/>
  <c r="F141" i="2"/>
  <c r="I139" i="2"/>
  <c r="G139" i="2" s="1"/>
  <c r="H139" i="2"/>
  <c r="F137" i="2"/>
  <c r="F136" i="2" s="1"/>
  <c r="E137" i="2"/>
  <c r="E136" i="2" s="1"/>
  <c r="D137" i="2"/>
  <c r="D136" i="2" s="1"/>
  <c r="I134" i="2"/>
  <c r="K134" i="2" s="1"/>
  <c r="H134" i="2"/>
  <c r="F132" i="2"/>
  <c r="F131" i="2" s="1"/>
  <c r="E132" i="2"/>
  <c r="E131" i="2" s="1"/>
  <c r="D132" i="2"/>
  <c r="D131" i="2" s="1"/>
  <c r="I129" i="2"/>
  <c r="K129" i="2" s="1"/>
  <c r="H129" i="2"/>
  <c r="F127" i="2"/>
  <c r="F126" i="2" s="1"/>
  <c r="E127" i="2"/>
  <c r="E126" i="2" s="1"/>
  <c r="D127" i="2"/>
  <c r="D126" i="2" s="1"/>
  <c r="I124" i="2"/>
  <c r="K124" i="2" s="1"/>
  <c r="H124" i="2"/>
  <c r="F122" i="2"/>
  <c r="F121" i="2" s="1"/>
  <c r="E122" i="2"/>
  <c r="E121" i="2" s="1"/>
  <c r="D122" i="2"/>
  <c r="D121" i="2"/>
  <c r="I119" i="2"/>
  <c r="K119" i="2" s="1"/>
  <c r="H119" i="2"/>
  <c r="F117" i="2"/>
  <c r="F116" i="2" s="1"/>
  <c r="E117" i="2"/>
  <c r="E116" i="2" s="1"/>
  <c r="D117" i="2"/>
  <c r="D116" i="2" s="1"/>
  <c r="I114" i="2"/>
  <c r="G114" i="2" s="1"/>
  <c r="H114" i="2"/>
  <c r="F112" i="2"/>
  <c r="F111" i="2" s="1"/>
  <c r="E112" i="2"/>
  <c r="E111" i="2" s="1"/>
  <c r="D112" i="2"/>
  <c r="D111" i="2" s="1"/>
  <c r="I109" i="2"/>
  <c r="K109" i="2" s="1"/>
  <c r="H109" i="2"/>
  <c r="G109" i="2"/>
  <c r="F107" i="2"/>
  <c r="F106" i="2" s="1"/>
  <c r="E107" i="2"/>
  <c r="E106" i="2" s="1"/>
  <c r="D107" i="2"/>
  <c r="D106" i="2" s="1"/>
  <c r="I104" i="2"/>
  <c r="K104" i="2" s="1"/>
  <c r="H104" i="2"/>
  <c r="F102" i="2"/>
  <c r="F101" i="2" s="1"/>
  <c r="E102" i="2"/>
  <c r="E101" i="2" s="1"/>
  <c r="D102" i="2"/>
  <c r="D101" i="2" s="1"/>
  <c r="I99" i="2"/>
  <c r="K99" i="2" s="1"/>
  <c r="H99" i="2"/>
  <c r="F97" i="2"/>
  <c r="F96" i="2" s="1"/>
  <c r="E97" i="2"/>
  <c r="E96" i="2" s="1"/>
  <c r="D97" i="2"/>
  <c r="D96" i="2" s="1"/>
  <c r="I94" i="2"/>
  <c r="K94" i="2" s="1"/>
  <c r="H94" i="2"/>
  <c r="F92" i="2"/>
  <c r="F91" i="2" s="1"/>
  <c r="E92" i="2"/>
  <c r="E91" i="2" s="1"/>
  <c r="D92" i="2"/>
  <c r="D91" i="2" s="1"/>
  <c r="I89" i="2"/>
  <c r="K89" i="2" s="1"/>
  <c r="H89" i="2"/>
  <c r="F87" i="2"/>
  <c r="F86" i="2" s="1"/>
  <c r="E87" i="2"/>
  <c r="E86" i="2" s="1"/>
  <c r="D87" i="2"/>
  <c r="D86" i="2" s="1"/>
  <c r="I84" i="2"/>
  <c r="K84" i="2" s="1"/>
  <c r="H84" i="2"/>
  <c r="F82" i="2"/>
  <c r="F81" i="2" s="1"/>
  <c r="E82" i="2"/>
  <c r="E81" i="2" s="1"/>
  <c r="D82" i="2"/>
  <c r="D81" i="2" s="1"/>
  <c r="I79" i="2"/>
  <c r="K79" i="2" s="1"/>
  <c r="H79" i="2"/>
  <c r="G79" i="2"/>
  <c r="F77" i="2"/>
  <c r="F76" i="2" s="1"/>
  <c r="E77" i="2"/>
  <c r="E76" i="2" s="1"/>
  <c r="D77" i="2"/>
  <c r="D76" i="2" s="1"/>
  <c r="I74" i="2"/>
  <c r="K74" i="2" s="1"/>
  <c r="H74" i="2"/>
  <c r="F72" i="2"/>
  <c r="F71" i="2" s="1"/>
  <c r="E72" i="2"/>
  <c r="E71" i="2" s="1"/>
  <c r="D72" i="2"/>
  <c r="D71" i="2" s="1"/>
  <c r="I69" i="2"/>
  <c r="K69" i="2" s="1"/>
  <c r="H69" i="2"/>
  <c r="F67" i="2"/>
  <c r="F66" i="2" s="1"/>
  <c r="E67" i="2"/>
  <c r="E66" i="2" s="1"/>
  <c r="D67" i="2"/>
  <c r="D66" i="2" s="1"/>
  <c r="I64" i="2"/>
  <c r="K64" i="2" s="1"/>
  <c r="H64" i="2"/>
  <c r="F62" i="2"/>
  <c r="F61" i="2" s="1"/>
  <c r="E62" i="2"/>
  <c r="E61" i="2" s="1"/>
  <c r="D62" i="2"/>
  <c r="D61" i="2" s="1"/>
  <c r="I59" i="2"/>
  <c r="K59" i="2" s="1"/>
  <c r="H59" i="2"/>
  <c r="F57" i="2"/>
  <c r="F56" i="2" s="1"/>
  <c r="E57" i="2"/>
  <c r="E56" i="2" s="1"/>
  <c r="D57" i="2"/>
  <c r="D56" i="2" s="1"/>
  <c r="I54" i="2"/>
  <c r="G54" i="2" s="1"/>
  <c r="H54" i="2"/>
  <c r="F52" i="2"/>
  <c r="F51" i="2" s="1"/>
  <c r="E52" i="2"/>
  <c r="E51" i="2" s="1"/>
  <c r="D52" i="2"/>
  <c r="D51" i="2" s="1"/>
  <c r="I49" i="2"/>
  <c r="K49" i="2" s="1"/>
  <c r="H49" i="2"/>
  <c r="F47" i="2"/>
  <c r="F46" i="2" s="1"/>
  <c r="E47" i="2"/>
  <c r="E46" i="2" s="1"/>
  <c r="D47" i="2"/>
  <c r="D46" i="2" s="1"/>
  <c r="I44" i="2"/>
  <c r="K44" i="2" s="1"/>
  <c r="H44" i="2"/>
  <c r="F42" i="2"/>
  <c r="F41" i="2" s="1"/>
  <c r="E42" i="2"/>
  <c r="E41" i="2" s="1"/>
  <c r="D42" i="2"/>
  <c r="D41" i="2" s="1"/>
  <c r="I39" i="2"/>
  <c r="K39" i="2" s="1"/>
  <c r="H39" i="2"/>
  <c r="F37" i="2"/>
  <c r="F36" i="2" s="1"/>
  <c r="E37" i="2"/>
  <c r="E36" i="2" s="1"/>
  <c r="D37" i="2"/>
  <c r="D36" i="2" s="1"/>
  <c r="I34" i="2"/>
  <c r="G34" i="2" s="1"/>
  <c r="H34" i="2"/>
  <c r="F32" i="2"/>
  <c r="F31" i="2" s="1"/>
  <c r="E32" i="2"/>
  <c r="E31" i="2" s="1"/>
  <c r="D32" i="2"/>
  <c r="D31" i="2" s="1"/>
  <c r="I29" i="2"/>
  <c r="K29" i="2" s="1"/>
  <c r="H29" i="2"/>
  <c r="G29" i="2"/>
  <c r="F27" i="2"/>
  <c r="F26" i="2" s="1"/>
  <c r="E27" i="2"/>
  <c r="E26" i="2" s="1"/>
  <c r="D27" i="2"/>
  <c r="D26" i="2" s="1"/>
  <c r="F22" i="2"/>
  <c r="F21" i="2" s="1"/>
  <c r="E22" i="2"/>
  <c r="E21" i="2" s="1"/>
  <c r="D22" i="2"/>
  <c r="D21" i="2" s="1"/>
  <c r="F17" i="2"/>
  <c r="F16" i="2" s="1"/>
  <c r="E17" i="2"/>
  <c r="E16" i="2" s="1"/>
  <c r="D17" i="2"/>
  <c r="F12" i="2"/>
  <c r="F11" i="2" s="1"/>
  <c r="E12" i="2"/>
  <c r="D12" i="2"/>
  <c r="I24" i="2"/>
  <c r="G24" i="2" s="1"/>
  <c r="H24" i="2"/>
  <c r="I14" i="2"/>
  <c r="K14" i="2" s="1"/>
  <c r="K12" i="2" s="1"/>
  <c r="I167" i="2" l="1"/>
  <c r="G169" i="2"/>
  <c r="K167" i="2"/>
  <c r="K166" i="2" s="1"/>
  <c r="G44" i="2"/>
  <c r="G64" i="2"/>
  <c r="I106" i="2"/>
  <c r="I107" i="2" s="1"/>
  <c r="G144" i="2"/>
  <c r="I146" i="2"/>
  <c r="I147" i="2" s="1"/>
  <c r="G149" i="2"/>
  <c r="I141" i="2"/>
  <c r="I142" i="2" s="1"/>
  <c r="G129" i="2"/>
  <c r="I156" i="2"/>
  <c r="I157" i="2" s="1"/>
  <c r="G124" i="2"/>
  <c r="G159" i="2"/>
  <c r="I46" i="2"/>
  <c r="I47" i="2" s="1"/>
  <c r="G119" i="2"/>
  <c r="G134" i="2"/>
  <c r="G164" i="2"/>
  <c r="I121" i="2"/>
  <c r="I122" i="2" s="1"/>
  <c r="G69" i="2"/>
  <c r="G99" i="2"/>
  <c r="I86" i="2"/>
  <c r="I87" i="2" s="1"/>
  <c r="G74" i="2"/>
  <c r="I61" i="2"/>
  <c r="I62" i="2" s="1"/>
  <c r="G59" i="2"/>
  <c r="I51" i="2"/>
  <c r="I52" i="2" s="1"/>
  <c r="I26" i="2"/>
  <c r="I27" i="2" s="1"/>
  <c r="I111" i="2"/>
  <c r="I112" i="2" s="1"/>
  <c r="I161" i="2"/>
  <c r="I162" i="2" s="1"/>
  <c r="I151" i="2"/>
  <c r="I152" i="2" s="1"/>
  <c r="I126" i="2"/>
  <c r="I127" i="2" s="1"/>
  <c r="G89" i="2"/>
  <c r="G104" i="2"/>
  <c r="K142" i="2"/>
  <c r="K141" i="2" s="1"/>
  <c r="I71" i="2"/>
  <c r="I72" i="2" s="1"/>
  <c r="I81" i="2"/>
  <c r="I82" i="2" s="1"/>
  <c r="G94" i="2"/>
  <c r="I136" i="2"/>
  <c r="I137" i="2" s="1"/>
  <c r="I131" i="2"/>
  <c r="I132" i="2" s="1"/>
  <c r="I56" i="2"/>
  <c r="I57" i="2" s="1"/>
  <c r="I96" i="2"/>
  <c r="I97" i="2" s="1"/>
  <c r="G84" i="2"/>
  <c r="K132" i="2"/>
  <c r="K131" i="2" s="1"/>
  <c r="K157" i="2"/>
  <c r="K156" i="2" s="1"/>
  <c r="K147" i="2"/>
  <c r="K146" i="2" s="1"/>
  <c r="K162" i="2"/>
  <c r="K161" i="2" s="1"/>
  <c r="I101" i="2"/>
  <c r="I102" i="2" s="1"/>
  <c r="I91" i="2"/>
  <c r="I92" i="2" s="1"/>
  <c r="K154" i="2"/>
  <c r="I66" i="2"/>
  <c r="I67" i="2" s="1"/>
  <c r="K139" i="2"/>
  <c r="I76" i="2"/>
  <c r="I77" i="2" s="1"/>
  <c r="I116" i="2"/>
  <c r="I117" i="2" s="1"/>
  <c r="G49" i="2"/>
  <c r="K87" i="2"/>
  <c r="K86" i="2" s="1"/>
  <c r="K77" i="2"/>
  <c r="K76" i="2" s="1"/>
  <c r="K117" i="2"/>
  <c r="K116" i="2" s="1"/>
  <c r="K122" i="2"/>
  <c r="K121" i="2" s="1"/>
  <c r="K92" i="2"/>
  <c r="K91" i="2" s="1"/>
  <c r="K107" i="2"/>
  <c r="K106" i="2" s="1"/>
  <c r="K82" i="2"/>
  <c r="K81" i="2" s="1"/>
  <c r="K97" i="2"/>
  <c r="K96" i="2" s="1"/>
  <c r="K102" i="2"/>
  <c r="K101" i="2" s="1"/>
  <c r="K72" i="2"/>
  <c r="K71" i="2" s="1"/>
  <c r="K127" i="2"/>
  <c r="K126" i="2" s="1"/>
  <c r="K114" i="2"/>
  <c r="K42" i="2"/>
  <c r="K41" i="2" s="1"/>
  <c r="K57" i="2"/>
  <c r="K56" i="2" s="1"/>
  <c r="K47" i="2"/>
  <c r="K46" i="2" s="1"/>
  <c r="K62" i="2"/>
  <c r="K61" i="2" s="1"/>
  <c r="I41" i="2"/>
  <c r="I42" i="2" s="1"/>
  <c r="K67" i="2"/>
  <c r="K66" i="2" s="1"/>
  <c r="K54" i="2"/>
  <c r="I31" i="2"/>
  <c r="I32" i="2" s="1"/>
  <c r="I36" i="2"/>
  <c r="I37" i="2" s="1"/>
  <c r="K37" i="2"/>
  <c r="K36" i="2" s="1"/>
  <c r="K27" i="2"/>
  <c r="K26" i="2" s="1"/>
  <c r="K34" i="2"/>
  <c r="G39" i="2"/>
  <c r="K24" i="2"/>
  <c r="K22" i="2" s="1"/>
  <c r="I21" i="2"/>
  <c r="I22" i="2" s="1"/>
  <c r="K137" i="2" l="1"/>
  <c r="K136" i="2" s="1"/>
  <c r="K152" i="2"/>
  <c r="K151" i="2"/>
  <c r="K112" i="2"/>
  <c r="K111" i="2" s="1"/>
  <c r="K52" i="2"/>
  <c r="K51" i="2" s="1"/>
  <c r="K32" i="2"/>
  <c r="K31" i="2" s="1"/>
  <c r="K21" i="2"/>
  <c r="I19" i="2"/>
  <c r="K19" i="2" s="1"/>
  <c r="K17" i="2" s="1"/>
  <c r="H19" i="2"/>
  <c r="D16" i="2"/>
  <c r="D11" i="2"/>
  <c r="G19" i="2" l="1"/>
  <c r="K16" i="2"/>
  <c r="K174" i="2"/>
  <c r="K172" i="2" s="1"/>
  <c r="I16" i="2"/>
  <c r="I17" i="2" s="1"/>
  <c r="K11" i="2"/>
  <c r="G14" i="2"/>
  <c r="H14" i="2"/>
  <c r="K171" i="2" l="1"/>
  <c r="E11" i="2"/>
  <c r="I11" i="2" s="1"/>
  <c r="I12" i="2" s="1"/>
</calcChain>
</file>

<file path=xl/sharedStrings.xml><?xml version="1.0" encoding="utf-8"?>
<sst xmlns="http://schemas.openxmlformats.org/spreadsheetml/2006/main" count="782" uniqueCount="68">
  <si>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</si>
  <si>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</si>
  <si>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</si>
  <si>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</si>
  <si>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</si>
  <si>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</si>
  <si>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</si>
  <si>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</si>
  <si>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</si>
  <si>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</si>
  <si>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</si>
  <si>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</si>
  <si>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</si>
  <si>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</si>
  <si>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</si>
  <si>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</si>
  <si>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</si>
  <si>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</si>
  <si>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</si>
  <si>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</si>
  <si>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</si>
  <si>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</si>
  <si>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</si>
  <si>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</si>
  <si>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</si>
  <si>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</si>
  <si>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</si>
  <si>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Цена за единицу товара, работы, услуги без учета налога на добавленную стоимость</t>
  </si>
  <si>
    <t>Способ определения поставщика (подрядчика, исполнителя) - Запрос предложений</t>
  </si>
  <si>
    <t>шт.</t>
  </si>
  <si>
    <t>Удлинитель Schuko-Schuko 10 м</t>
  </si>
  <si>
    <t>Удлинитель Schuko-Schuko 20 м</t>
  </si>
  <si>
    <t>Удлинитель Schuko-Schuko 30 м</t>
  </si>
  <si>
    <t>Удлинитель Male Schuko - 3 Schuko (тройник\разветвитель)</t>
  </si>
  <si>
    <t xml:space="preserve">Гофра для кабеля 25мм ПВХ с зондом </t>
  </si>
  <si>
    <t>Разъемы герметичные (штекер-гнездо) IP67, 5 А, 250 В</t>
  </si>
  <si>
    <t>Переходник для неона</t>
  </si>
  <si>
    <t>Короб силовой CEE 32A 16A</t>
  </si>
  <si>
    <t>Удлинитель CEE 32A 25 м</t>
  </si>
  <si>
    <t>Кабель соединительный 2х0.75</t>
  </si>
  <si>
    <t>Провод силовой гибкий 3G2,5 круглый</t>
  </si>
  <si>
    <t>Вилка кабельная Schuko 16А 220V 2P+E IP 54</t>
  </si>
  <si>
    <t>Распределительная коробка водонепроницаемая на 3 выхода, 450V, 140x78x36</t>
  </si>
  <si>
    <t>Распределительная коробка водонепроницаемая на 2 выхода, 450V, 125x55x36</t>
  </si>
  <si>
    <t>Комплект подключения для гибкого неона  (120-220V) с блоком питания до 50 метров.
Светодиодный Гибкий Неон Rich LED, односторонний и двухсторонний,  белый, синий, красный, зелёный  кратность резки 1 метр, размер 8*16 мм, 220 В, 50 м  120-220V-W/W</t>
  </si>
  <si>
    <t xml:space="preserve">Светодиодная лента герметичная 
B60-10mm 24V (14.4 W/m, IP65, 5060, 5m) </t>
  </si>
  <si>
    <t>м.</t>
  </si>
  <si>
    <t xml:space="preserve">Прожектор светодиодный ДО 100 Вт 6500К 10000 лм 100-240В IP65 282х222х68мм Алюминий матовый призматический рассеиватель 
</t>
  </si>
  <si>
    <t xml:space="preserve">Светодиодный линейный прожектор 
36LED 6400К, 1000х40х48mm, 36W 85-265V, IP65 
</t>
  </si>
  <si>
    <t xml:space="preserve">Светодиодный Прожектор
50Вт 4000К IP65 асимметричный </t>
  </si>
  <si>
    <t xml:space="preserve">Шкаф коммутационный для блоков питания </t>
  </si>
  <si>
    <t>компл.</t>
  </si>
  <si>
    <t>Нержавеющий трос в пвх оплетке 3,0/4,0 мм, 100м</t>
  </si>
  <si>
    <t>Расчет начальной (максимальной) цены договора
на выполнение комплекса работ по изготовлению и монтажу декоративных элементов тюбинговой горки</t>
  </si>
  <si>
    <t>Разработка дизайн-проекта</t>
  </si>
  <si>
    <t>усл. ед</t>
  </si>
  <si>
    <t xml:space="preserve">Дата составления таблицы "11" декабря 2025 г.                                                                                                                 </t>
  </si>
  <si>
    <t>Начальная максимальная цена договора составляет: 21 028 199 (Двадцать один миллион двадцать восемь тысяч сто девяносто девять) рублей 87 копеек, с НДС 20%.</t>
  </si>
  <si>
    <t xml:space="preserve">Светодиодный Гибкий Неон LED, односторонний и двухсторонний, белый, синий, красный, зелёный 
кратность резки 1 метр, размер 8*16 мм, 220 В, 50 м 
120-220V-W/W </t>
  </si>
  <si>
    <t>Блок питания 24V 400W 
для подключения светодиодной ленты</t>
  </si>
  <si>
    <t>Ограждения Н 2100 27000*2100  (Силовой конструктив -каркас 57м2 , металлический каркас, окрасочные работы, белый мат, полноцветная печать на баннерной ткани 720 dpi , монтажный крепеж. Ниша для подсветки 50*25, 580 м.п. уголок улюминиевый,монтажный крепеж)</t>
  </si>
  <si>
    <t>Ограждения Н 3700, 2600*3700  (Силовой конструктив -каркас 77м2 , металлический каркас, окрасочные работы, белый мат, полноцветная печать на баннерной ткани 720 dpi , откосы,монтажный крепеж.)</t>
  </si>
  <si>
    <t>Ограждения Н 4000, 10000*4000  (Силовой конструктив -каркас 40м2 , металлический каркас, окрасочные работы, белый мат, полноцветная печать на баннерной ткани 720 dpi , откосы,монтажный крепеж Ниша для подсветки уголок алюминиевый 50*25 ,580 м.п.)</t>
  </si>
  <si>
    <t>Надпись 1- Москино, 5200*2100*250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t>
  </si>
  <si>
    <t>Хлопушка 4300*4800*400  (Силовой конструктив -каркас 4 шт, металлический каркас, окрасочные работы, белый мат, полноцветная печать на баннерной ткани 720 dpi , монтажный крепеж.Декорирование обратной стороны (металлический каркас, покрасочные работ, белый мат., баннерный белый, торцевые накладки, герметик, монтажный крепеж) 4 шт.</t>
  </si>
  <si>
    <t>Ограждения Н 1100 58000*1100  (Силовой конструктив -каркас 638 м2 , металлический каркас, окрасочные работы, белый мат, полноцветная печать на баннерной ткани 720 dpi , монтажный крепеж. Ниша для подсветки 50*25 ,580 м.п. уголок улюминиевый,монтажный крепеж)</t>
  </si>
  <si>
    <t>Надпись 2- Москино, 7500*2600*400 (Силовой конструктив -каркас 2 шт , металлический каркас, окрасочные работы, белый мат, полноцветная печать на баннерной ткани 720 dpi , задник для фиксации ленты) Декорирование обратной стороны (металлический каркас, покрасочные работ, белый мат., баннерный белый, торцевые накладки, герметик, монтажный крепеж)</t>
  </si>
  <si>
    <t>Направляющий профиль под подсветку 600000*25*25, 600 м.п (Силовой конструктив, металлический каркас 25*25 , покрасочные работы, белый мат, куплунг крепеж Т- образный)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</si>
</sst>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7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 wrapText="1"/>
    </xf>
    <xf numFmtId="10" fontId="16" fillId="0" borderId="7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4" fontId="12" fillId="0" borderId="1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6" fillId="0" borderId="7" xfId="0" applyNumberFormat="1" applyFont="1" applyFill="1" applyBorder="1" applyAlignment="1">
      <alignment horizontal="center" vertical="center" wrapText="1"/>
    </xf>
    <xf numFmtId="166" fontId="10" fillId="0" borderId="0" xfId="6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2032000</xdr:colOff>
      <xdr:row>180</xdr:row>
      <xdr:rowOff>228600</xdr:rowOff>
    </xdr:from>
    <xdr:to>
      <xdr:col>2</xdr:col>
      <xdr:colOff>295275</xdr:colOff>
      <xdr:row>184</xdr:row>
      <xdr:rowOff>101600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5A30D541-C8F6-4CB4-8BEB-409E84595A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1363218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181"/>
  <sheetViews>
    <sheetView tabSelected="1" view="pageBreakPreview" topLeftCell="A160" zoomScale="70" zoomScaleNormal="90" zoomScaleSheetLayoutView="70" workbookViewId="0">
      <selection activeCell="H164" sqref="H164"/>
    </sheetView>
  </sheetViews>
  <sheetFormatPr defaultColWidth="9.140625" defaultRowHeight="18.75" x14ac:dyDescent="0.3"/>
  <cols>
    <col min="1" max="1" width="35.5703125" style="1" customWidth="1"/>
    <col min="2" max="2" width="40" style="30" customWidth="1"/>
    <col min="3" max="3" width="15.85546875" style="1" customWidth="1"/>
    <col min="4" max="4" width="22.42578125" style="1" customWidth="1"/>
    <col min="5" max="5" width="23" style="1" customWidth="1"/>
    <col min="6" max="7" width="22.42578125" style="1" customWidth="1"/>
    <col min="8" max="8" width="37.42578125" style="1" customWidth="1"/>
    <col min="9" max="9" width="20.42578125" style="14" customWidth="1"/>
    <col min="10" max="10" width="16.42578125" style="1" customWidth="1"/>
    <col min="11" max="11" width="22.140625" style="1" customWidth="1"/>
    <col min="12" max="12" width="11.85546875" style="1" customWidth="1"/>
    <col min="13" max="13" width="12.85546875" style="1" customWidth="1"/>
    <col min="14" max="16384" width="9.140625" style="1"/>
  </cols>
  <sheetData>
    <row r="1" spans="1:11" ht="24.75" customHeight="1" x14ac:dyDescent="0.3">
      <c r="G1" s="56" t="s">
        <v>19</v>
      </c>
      <c r="H1" s="56"/>
      <c r="I1" s="56"/>
      <c r="J1" s="56"/>
      <c r="K1" s="56"/>
    </row>
    <row r="2" spans="1:11" ht="56.25" customHeight="1" x14ac:dyDescent="0.25">
      <c r="A2" s="57" t="s">
        <v>53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15" hidden="1" customHeight="1" x14ac:dyDescent="0.25">
      <c r="A3" s="58"/>
      <c r="B3" s="58"/>
      <c r="C3" s="58"/>
      <c r="D3" s="58"/>
      <c r="E3" s="58"/>
      <c r="F3" s="58"/>
      <c r="G3" s="58"/>
      <c r="H3" s="58"/>
      <c r="I3" s="59"/>
      <c r="J3" s="58"/>
      <c r="K3" s="58"/>
    </row>
    <row r="4" spans="1:11" ht="9.75" customHeight="1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28.5" customHeight="1" x14ac:dyDescent="0.3">
      <c r="G5" s="73" t="s">
        <v>28</v>
      </c>
      <c r="H5" s="73"/>
      <c r="I5" s="73"/>
      <c r="J5" s="73"/>
      <c r="K5" s="73"/>
    </row>
    <row r="6" spans="1:11" ht="37.5" customHeight="1" x14ac:dyDescent="0.25">
      <c r="A6" s="39" t="s">
        <v>7</v>
      </c>
      <c r="B6" s="39" t="s">
        <v>0</v>
      </c>
      <c r="C6" s="39" t="s">
        <v>1</v>
      </c>
      <c r="D6" s="66" t="s">
        <v>13</v>
      </c>
      <c r="E6" s="67"/>
      <c r="F6" s="68"/>
      <c r="G6" s="69" t="s">
        <v>9</v>
      </c>
      <c r="H6" s="70"/>
      <c r="I6" s="8" t="s">
        <v>13</v>
      </c>
      <c r="J6" s="39" t="s">
        <v>24</v>
      </c>
      <c r="K6" s="39" t="s">
        <v>23</v>
      </c>
    </row>
    <row r="7" spans="1:11" ht="15.75" customHeight="1" x14ac:dyDescent="0.25">
      <c r="A7" s="40"/>
      <c r="B7" s="40"/>
      <c r="C7" s="40"/>
      <c r="D7" s="60" t="s">
        <v>2</v>
      </c>
      <c r="E7" s="61"/>
      <c r="F7" s="62"/>
      <c r="G7" s="71"/>
      <c r="H7" s="72"/>
      <c r="I7" s="74" t="s">
        <v>4</v>
      </c>
      <c r="J7" s="40"/>
      <c r="K7" s="40"/>
    </row>
    <row r="8" spans="1:11" ht="32.25" customHeight="1" x14ac:dyDescent="0.25">
      <c r="A8" s="40"/>
      <c r="B8" s="40"/>
      <c r="C8" s="40"/>
      <c r="D8" s="63"/>
      <c r="E8" s="64"/>
      <c r="F8" s="65"/>
      <c r="G8" s="39" t="s">
        <v>3</v>
      </c>
      <c r="H8" s="39" t="s">
        <v>20</v>
      </c>
      <c r="I8" s="75"/>
      <c r="J8" s="40"/>
      <c r="K8" s="40"/>
    </row>
    <row r="9" spans="1:11" ht="24" customHeight="1" x14ac:dyDescent="0.25">
      <c r="A9" s="41"/>
      <c r="B9" s="41"/>
      <c r="C9" s="41"/>
      <c r="D9" s="17" t="s">
        <v>16</v>
      </c>
      <c r="E9" s="17" t="s">
        <v>17</v>
      </c>
      <c r="F9" s="17" t="s">
        <v>18</v>
      </c>
      <c r="G9" s="41"/>
      <c r="H9" s="41"/>
      <c r="I9" s="76"/>
      <c r="J9" s="41"/>
      <c r="K9" s="41"/>
    </row>
    <row r="10" spans="1:1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7">
        <v>9</v>
      </c>
      <c r="J10" s="17">
        <v>10</v>
      </c>
      <c r="K10" s="18">
        <v>11</v>
      </c>
    </row>
    <row r="11" spans="1:11" ht="75" customHeight="1" x14ac:dyDescent="0.25">
      <c r="A11" s="2" t="s">
        <v>25</v>
      </c>
      <c r="B11" s="36" t="s">
        <v>37</v>
      </c>
      <c r="C11" s="39" t="s">
        <v>29</v>
      </c>
      <c r="D11" s="3">
        <f>D14-D12</f>
        <v>42500</v>
      </c>
      <c r="E11" s="3">
        <f t="shared" ref="E11" si="0">E14-E12</f>
        <v>44980.08</v>
      </c>
      <c r="F11" s="3">
        <f>F14-F12</f>
        <v>47460.17</v>
      </c>
      <c r="G11" s="16" t="s">
        <v>11</v>
      </c>
      <c r="H11" s="16" t="s">
        <v>11</v>
      </c>
      <c r="I11" s="4">
        <f>ROUND((D11+E11+F11)/3,2)</f>
        <v>44980.08</v>
      </c>
      <c r="J11" s="19" t="s">
        <v>11</v>
      </c>
      <c r="K11" s="27">
        <f>K14-K12</f>
        <v>134940.25</v>
      </c>
    </row>
    <row r="12" spans="1:11" ht="69.95" customHeight="1" x14ac:dyDescent="0.25">
      <c r="A12" s="2" t="s">
        <v>8</v>
      </c>
      <c r="B12" s="37"/>
      <c r="C12" s="40"/>
      <c r="D12" s="26">
        <f>ROUND(D14*D13/(100%+D13),2)</f>
        <v>8500</v>
      </c>
      <c r="E12" s="26">
        <f t="shared" ref="E12:F12" si="1">ROUND(E14*E13/(100%+E13),2)</f>
        <v>8996.02</v>
      </c>
      <c r="F12" s="26">
        <f t="shared" si="1"/>
        <v>9492.0300000000007</v>
      </c>
      <c r="G12" s="16" t="s">
        <v>11</v>
      </c>
      <c r="H12" s="16" t="s">
        <v>11</v>
      </c>
      <c r="I12" s="5">
        <f>I14-I11</f>
        <v>8996.0199999999968</v>
      </c>
      <c r="J12" s="16" t="s">
        <v>11</v>
      </c>
      <c r="K12" s="26">
        <f>ROUND(K14*K13/(100%+K13),2)</f>
        <v>26988.05</v>
      </c>
    </row>
    <row r="13" spans="1:11" ht="69.95" customHeight="1" x14ac:dyDescent="0.25">
      <c r="A13" s="2" t="s">
        <v>10</v>
      </c>
      <c r="B13" s="37"/>
      <c r="C13" s="40"/>
      <c r="D13" s="20">
        <v>0.2</v>
      </c>
      <c r="E13" s="20">
        <v>0.2</v>
      </c>
      <c r="F13" s="20">
        <v>0.2</v>
      </c>
      <c r="G13" s="16" t="s">
        <v>11</v>
      </c>
      <c r="H13" s="16" t="s">
        <v>11</v>
      </c>
      <c r="I13" s="16" t="s">
        <v>11</v>
      </c>
      <c r="J13" s="16" t="s">
        <v>11</v>
      </c>
      <c r="K13" s="20">
        <v>0.2</v>
      </c>
    </row>
    <row r="14" spans="1:11" ht="75" customHeight="1" x14ac:dyDescent="0.25">
      <c r="A14" s="2" t="s">
        <v>26</v>
      </c>
      <c r="B14" s="38"/>
      <c r="C14" s="41"/>
      <c r="D14" s="21">
        <v>51000</v>
      </c>
      <c r="E14" s="21">
        <v>53976.1</v>
      </c>
      <c r="F14" s="29">
        <v>56952.2</v>
      </c>
      <c r="G14" s="7">
        <f>_xlfn.STDEV.S(D14,E14,F14)/I14*100</f>
        <v>5.5137366352885788</v>
      </c>
      <c r="H14" s="28">
        <f>(MAX(D14:F14)*100/MIN(D14:F14))-100</f>
        <v>11.670980392156864</v>
      </c>
      <c r="I14" s="5">
        <f>ROUND((D14+E14+F14)/3,2)</f>
        <v>53976.1</v>
      </c>
      <c r="J14" s="19">
        <v>1</v>
      </c>
      <c r="K14" s="5">
        <f>ROUND(I14*D15*J14,2)</f>
        <v>161928.29999999999</v>
      </c>
    </row>
    <row r="15" spans="1:11" x14ac:dyDescent="0.25">
      <c r="A15" s="2" t="s">
        <v>14</v>
      </c>
      <c r="B15" s="16"/>
      <c r="C15" s="16"/>
      <c r="D15" s="42">
        <v>3</v>
      </c>
      <c r="E15" s="43"/>
      <c r="F15" s="44"/>
      <c r="G15" s="16" t="s">
        <v>11</v>
      </c>
      <c r="H15" s="16" t="s">
        <v>11</v>
      </c>
      <c r="I15" s="16" t="s">
        <v>11</v>
      </c>
      <c r="J15" s="16" t="s">
        <v>11</v>
      </c>
      <c r="K15" s="16" t="s">
        <v>11</v>
      </c>
    </row>
    <row r="16" spans="1:11" ht="75" customHeight="1" x14ac:dyDescent="0.25">
      <c r="A16" s="2" t="s">
        <v>27</v>
      </c>
      <c r="B16" s="36" t="s">
        <v>38</v>
      </c>
      <c r="C16" s="39" t="s">
        <v>29</v>
      </c>
      <c r="D16" s="3">
        <f>D19-D17</f>
        <v>35416.67</v>
      </c>
      <c r="E16" s="3">
        <f t="shared" ref="E16:F16" si="2">E19-E17</f>
        <v>37099.99</v>
      </c>
      <c r="F16" s="3">
        <f t="shared" si="2"/>
        <v>38783.320000000007</v>
      </c>
      <c r="G16" s="16" t="s">
        <v>11</v>
      </c>
      <c r="H16" s="16" t="s">
        <v>11</v>
      </c>
      <c r="I16" s="4">
        <f>ROUND((D16+E16+F16)/3,2)</f>
        <v>37099.99</v>
      </c>
      <c r="J16" s="16" t="s">
        <v>11</v>
      </c>
      <c r="K16" s="27">
        <f t="shared" ref="K16" si="3">K19-K17</f>
        <v>111299.97</v>
      </c>
    </row>
    <row r="17" spans="1:11" ht="69.95" customHeight="1" x14ac:dyDescent="0.25">
      <c r="A17" s="2" t="s">
        <v>8</v>
      </c>
      <c r="B17" s="37"/>
      <c r="C17" s="40"/>
      <c r="D17" s="26">
        <f t="shared" ref="D17:F17" si="4">ROUND(D19*D18/(100%+D18),2)</f>
        <v>7083.33</v>
      </c>
      <c r="E17" s="26">
        <f t="shared" si="4"/>
        <v>7420</v>
      </c>
      <c r="F17" s="26">
        <f t="shared" si="4"/>
        <v>7756.66</v>
      </c>
      <c r="G17" s="16" t="s">
        <v>11</v>
      </c>
      <c r="H17" s="16" t="s">
        <v>11</v>
      </c>
      <c r="I17" s="5">
        <f>I19-I16</f>
        <v>7420</v>
      </c>
      <c r="J17" s="16" t="s">
        <v>11</v>
      </c>
      <c r="K17" s="26">
        <f>ROUND(K19*K18/(100%+K18),2)</f>
        <v>22260</v>
      </c>
    </row>
    <row r="18" spans="1:11" ht="69.95" customHeight="1" x14ac:dyDescent="0.25">
      <c r="A18" s="2" t="s">
        <v>10</v>
      </c>
      <c r="B18" s="37"/>
      <c r="C18" s="40"/>
      <c r="D18" s="20">
        <v>0.2</v>
      </c>
      <c r="E18" s="20">
        <v>0.2</v>
      </c>
      <c r="F18" s="25">
        <v>0.2</v>
      </c>
      <c r="G18" s="16" t="s">
        <v>11</v>
      </c>
      <c r="H18" s="16" t="s">
        <v>11</v>
      </c>
      <c r="I18" s="16" t="s">
        <v>11</v>
      </c>
      <c r="J18" s="16" t="s">
        <v>11</v>
      </c>
      <c r="K18" s="20">
        <v>0.2</v>
      </c>
    </row>
    <row r="19" spans="1:11" ht="75" customHeight="1" x14ac:dyDescent="0.25">
      <c r="A19" s="2" t="s">
        <v>26</v>
      </c>
      <c r="B19" s="38"/>
      <c r="C19" s="41"/>
      <c r="D19" s="21">
        <v>42500</v>
      </c>
      <c r="E19" s="21">
        <v>44519.99</v>
      </c>
      <c r="F19" s="29">
        <v>46539.98</v>
      </c>
      <c r="G19" s="7">
        <f>_xlfn.STDEV.S(D19,E19,F19)/I19*100</f>
        <v>4.5372651700955045</v>
      </c>
      <c r="H19" s="15">
        <f>(MAX(D19:F19)*100/MIN(D19:F19))-100</f>
        <v>9.5058352941176452</v>
      </c>
      <c r="I19" s="5">
        <f>ROUND((D19+E19+F19)/3,2)</f>
        <v>44519.99</v>
      </c>
      <c r="J19" s="19">
        <v>1</v>
      </c>
      <c r="K19" s="5">
        <f>ROUND(I19*D20*J19,2)</f>
        <v>133559.97</v>
      </c>
    </row>
    <row r="20" spans="1:11" x14ac:dyDescent="0.25">
      <c r="A20" s="2" t="s">
        <v>14</v>
      </c>
      <c r="B20" s="16"/>
      <c r="C20" s="16"/>
      <c r="D20" s="35">
        <v>3</v>
      </c>
      <c r="E20" s="35"/>
      <c r="F20" s="35"/>
      <c r="G20" s="16" t="s">
        <v>11</v>
      </c>
      <c r="H20" s="16" t="s">
        <v>11</v>
      </c>
      <c r="I20" s="16" t="s">
        <v>11</v>
      </c>
      <c r="J20" s="16" t="s">
        <v>11</v>
      </c>
      <c r="K20" s="16" t="s">
        <v>11</v>
      </c>
    </row>
    <row r="21" spans="1:11" ht="75" customHeight="1" x14ac:dyDescent="0.25">
      <c r="A21" s="2" t="s">
        <v>27</v>
      </c>
      <c r="B21" s="36" t="s">
        <v>30</v>
      </c>
      <c r="C21" s="39" t="s">
        <v>29</v>
      </c>
      <c r="D21" s="3">
        <f>D24-D22</f>
        <v>5833.33</v>
      </c>
      <c r="E21" s="3">
        <f t="shared" ref="E21:F21" si="5">E24-E22</f>
        <v>6150.6</v>
      </c>
      <c r="F21" s="3">
        <f t="shared" si="5"/>
        <v>6467.87</v>
      </c>
      <c r="G21" s="16" t="s">
        <v>11</v>
      </c>
      <c r="H21" s="16" t="s">
        <v>11</v>
      </c>
      <c r="I21" s="4">
        <f>ROUND((D21+E21+F21)/3,2)</f>
        <v>6150.6</v>
      </c>
      <c r="J21" s="16" t="s">
        <v>11</v>
      </c>
      <c r="K21" s="27">
        <f t="shared" ref="K21" si="6">K24-K22</f>
        <v>61506</v>
      </c>
    </row>
    <row r="22" spans="1:11" ht="69.95" customHeight="1" x14ac:dyDescent="0.25">
      <c r="A22" s="2" t="s">
        <v>8</v>
      </c>
      <c r="B22" s="37"/>
      <c r="C22" s="40"/>
      <c r="D22" s="26">
        <f t="shared" ref="D22:F22" si="7">ROUND(D24*D23/(100%+D23),2)</f>
        <v>1166.67</v>
      </c>
      <c r="E22" s="26">
        <f t="shared" si="7"/>
        <v>1230.1199999999999</v>
      </c>
      <c r="F22" s="26">
        <f t="shared" si="7"/>
        <v>1293.57</v>
      </c>
      <c r="G22" s="16" t="s">
        <v>11</v>
      </c>
      <c r="H22" s="16" t="s">
        <v>11</v>
      </c>
      <c r="I22" s="5">
        <f>I24-I21</f>
        <v>1230.1199999999999</v>
      </c>
      <c r="J22" s="16" t="s">
        <v>11</v>
      </c>
      <c r="K22" s="26">
        <f>ROUND(K24*K23/(100%+K23),2)</f>
        <v>12301.2</v>
      </c>
    </row>
    <row r="23" spans="1:11" ht="69.95" customHeight="1" x14ac:dyDescent="0.25">
      <c r="A23" s="2" t="s">
        <v>10</v>
      </c>
      <c r="B23" s="37"/>
      <c r="C23" s="40"/>
      <c r="D23" s="20">
        <v>0.2</v>
      </c>
      <c r="E23" s="20">
        <v>0.2</v>
      </c>
      <c r="F23" s="25">
        <v>0.2</v>
      </c>
      <c r="G23" s="16" t="s">
        <v>11</v>
      </c>
      <c r="H23" s="16" t="s">
        <v>11</v>
      </c>
      <c r="I23" s="16" t="s">
        <v>11</v>
      </c>
      <c r="J23" s="16" t="s">
        <v>11</v>
      </c>
      <c r="K23" s="20">
        <v>0.2</v>
      </c>
    </row>
    <row r="24" spans="1:11" ht="75" customHeight="1" x14ac:dyDescent="0.25">
      <c r="A24" s="2" t="s">
        <v>26</v>
      </c>
      <c r="B24" s="38"/>
      <c r="C24" s="41"/>
      <c r="D24" s="21">
        <v>7000</v>
      </c>
      <c r="E24" s="21">
        <v>7380.72</v>
      </c>
      <c r="F24" s="29">
        <v>7761.44</v>
      </c>
      <c r="G24" s="7">
        <f>_xlfn.STDEV.S(D24,E24,F24)/I24*100</f>
        <v>5.1583043388720853</v>
      </c>
      <c r="H24" s="15">
        <f>(MAX(D24:F24)*100/MIN(D24:F24))-100</f>
        <v>10.877714285714291</v>
      </c>
      <c r="I24" s="5">
        <f>ROUND((D24+E24+F24)/3,2)</f>
        <v>7380.72</v>
      </c>
      <c r="J24" s="19">
        <v>1</v>
      </c>
      <c r="K24" s="5">
        <f>ROUND(I24*D25*J24,2)</f>
        <v>73807.199999999997</v>
      </c>
    </row>
    <row r="25" spans="1:11" x14ac:dyDescent="0.25">
      <c r="A25" s="2" t="s">
        <v>14</v>
      </c>
      <c r="B25" s="16"/>
      <c r="C25" s="16"/>
      <c r="D25" s="35">
        <v>10</v>
      </c>
      <c r="E25" s="35"/>
      <c r="F25" s="35"/>
      <c r="G25" s="16" t="s">
        <v>11</v>
      </c>
      <c r="H25" s="16" t="s">
        <v>11</v>
      </c>
      <c r="I25" s="16" t="s">
        <v>11</v>
      </c>
      <c r="J25" s="16" t="s">
        <v>11</v>
      </c>
      <c r="K25" s="16" t="s">
        <v>11</v>
      </c>
    </row>
    <row r="26" spans="1:11" ht="75" customHeight="1" x14ac:dyDescent="0.25">
      <c r="A26" s="2" t="s">
        <v>25</v>
      </c>
      <c r="B26" s="36" t="s">
        <v>31</v>
      </c>
      <c r="C26" s="39" t="s">
        <v>29</v>
      </c>
      <c r="D26" s="3">
        <f>D29-D27</f>
        <v>10000</v>
      </c>
      <c r="E26" s="3">
        <f t="shared" ref="E26" si="8">E29-E27</f>
        <v>10506</v>
      </c>
      <c r="F26" s="3">
        <f>F29-F27</f>
        <v>11012</v>
      </c>
      <c r="G26" s="16" t="s">
        <v>11</v>
      </c>
      <c r="H26" s="16" t="s">
        <v>11</v>
      </c>
      <c r="I26" s="4">
        <f>ROUND((D26+E26+F26)/3,2)</f>
        <v>10506</v>
      </c>
      <c r="J26" s="19" t="s">
        <v>11</v>
      </c>
      <c r="K26" s="27">
        <f>K29-K27</f>
        <v>105060</v>
      </c>
    </row>
    <row r="27" spans="1:11" ht="69.95" customHeight="1" x14ac:dyDescent="0.25">
      <c r="A27" s="2" t="s">
        <v>8</v>
      </c>
      <c r="B27" s="37"/>
      <c r="C27" s="40"/>
      <c r="D27" s="26">
        <f>ROUND(D29*D28/(100%+D28),2)</f>
        <v>2000</v>
      </c>
      <c r="E27" s="26">
        <f t="shared" ref="E27:F27" si="9">ROUND(E29*E28/(100%+E28),2)</f>
        <v>2101.1999999999998</v>
      </c>
      <c r="F27" s="26">
        <f t="shared" si="9"/>
        <v>2202.4</v>
      </c>
      <c r="G27" s="16" t="s">
        <v>11</v>
      </c>
      <c r="H27" s="16" t="s">
        <v>11</v>
      </c>
      <c r="I27" s="5">
        <f>I29-I26</f>
        <v>2101.2000000000007</v>
      </c>
      <c r="J27" s="16" t="s">
        <v>11</v>
      </c>
      <c r="K27" s="26">
        <f>ROUND(K29*K28/(100%+K28),2)</f>
        <v>21012</v>
      </c>
    </row>
    <row r="28" spans="1:11" ht="69.95" customHeight="1" x14ac:dyDescent="0.25">
      <c r="A28" s="2" t="s">
        <v>10</v>
      </c>
      <c r="B28" s="37"/>
      <c r="C28" s="40"/>
      <c r="D28" s="20">
        <v>0.2</v>
      </c>
      <c r="E28" s="20">
        <v>0.2</v>
      </c>
      <c r="F28" s="20">
        <v>0.2</v>
      </c>
      <c r="G28" s="16" t="s">
        <v>11</v>
      </c>
      <c r="H28" s="16" t="s">
        <v>11</v>
      </c>
      <c r="I28" s="16" t="s">
        <v>11</v>
      </c>
      <c r="J28" s="16" t="s">
        <v>11</v>
      </c>
      <c r="K28" s="20">
        <v>0.2</v>
      </c>
    </row>
    <row r="29" spans="1:11" ht="75" customHeight="1" x14ac:dyDescent="0.25">
      <c r="A29" s="2" t="s">
        <v>26</v>
      </c>
      <c r="B29" s="38"/>
      <c r="C29" s="41"/>
      <c r="D29" s="21">
        <v>12000</v>
      </c>
      <c r="E29" s="21">
        <v>12607.2</v>
      </c>
      <c r="F29" s="29">
        <v>13214.4</v>
      </c>
      <c r="G29" s="7">
        <f>_xlfn.STDEV.S(D29,E29,F29)/I29*100</f>
        <v>4.816295450218921</v>
      </c>
      <c r="H29" s="28">
        <f>(MAX(D29:F29)*100/MIN(D29:F29))-100</f>
        <v>10.120000000000005</v>
      </c>
      <c r="I29" s="5">
        <f>ROUND((D29+E29+F29)/3,2)</f>
        <v>12607.2</v>
      </c>
      <c r="J29" s="19">
        <v>1</v>
      </c>
      <c r="K29" s="5">
        <f>ROUND(I29*D30*J29,2)</f>
        <v>126072</v>
      </c>
    </row>
    <row r="30" spans="1:11" x14ac:dyDescent="0.25">
      <c r="A30" s="2" t="s">
        <v>14</v>
      </c>
      <c r="B30" s="16"/>
      <c r="C30" s="16"/>
      <c r="D30" s="42">
        <v>10</v>
      </c>
      <c r="E30" s="43"/>
      <c r="F30" s="44"/>
      <c r="G30" s="16" t="s">
        <v>11</v>
      </c>
      <c r="H30" s="16" t="s">
        <v>11</v>
      </c>
      <c r="I30" s="16" t="s">
        <v>11</v>
      </c>
      <c r="J30" s="16" t="s">
        <v>11</v>
      </c>
      <c r="K30" s="16" t="s">
        <v>11</v>
      </c>
    </row>
    <row r="31" spans="1:11" ht="75" customHeight="1" x14ac:dyDescent="0.25">
      <c r="A31" s="2" t="s">
        <v>27</v>
      </c>
      <c r="B31" s="36" t="s">
        <v>32</v>
      </c>
      <c r="C31" s="39" t="s">
        <v>29</v>
      </c>
      <c r="D31" s="3">
        <f>D34-D32</f>
        <v>14666.67</v>
      </c>
      <c r="E31" s="3">
        <f t="shared" ref="E31:F31" si="10">E34-E32</f>
        <v>15399.960000000001</v>
      </c>
      <c r="F31" s="3">
        <f t="shared" si="10"/>
        <v>16133.250000000002</v>
      </c>
      <c r="G31" s="16" t="s">
        <v>11</v>
      </c>
      <c r="H31" s="16" t="s">
        <v>11</v>
      </c>
      <c r="I31" s="4">
        <f>ROUND((D31+E31+F31)/3,2)</f>
        <v>15399.96</v>
      </c>
      <c r="J31" s="16" t="s">
        <v>11</v>
      </c>
      <c r="K31" s="27">
        <f t="shared" ref="K31" si="11">K34-K32</f>
        <v>61599.83</v>
      </c>
    </row>
    <row r="32" spans="1:11" ht="69.95" customHeight="1" x14ac:dyDescent="0.25">
      <c r="A32" s="2" t="s">
        <v>8</v>
      </c>
      <c r="B32" s="37"/>
      <c r="C32" s="40"/>
      <c r="D32" s="26">
        <f t="shared" ref="D32:F32" si="12">ROUND(D34*D33/(100%+D33),2)</f>
        <v>2933.33</v>
      </c>
      <c r="E32" s="26">
        <f t="shared" si="12"/>
        <v>3079.99</v>
      </c>
      <c r="F32" s="26">
        <f t="shared" si="12"/>
        <v>3226.65</v>
      </c>
      <c r="G32" s="16" t="s">
        <v>11</v>
      </c>
      <c r="H32" s="16" t="s">
        <v>11</v>
      </c>
      <c r="I32" s="5">
        <f>I34-I31</f>
        <v>3079.9900000000016</v>
      </c>
      <c r="J32" s="16" t="s">
        <v>11</v>
      </c>
      <c r="K32" s="26">
        <f>ROUND(K34*K33/(100%+K33),2)</f>
        <v>12319.97</v>
      </c>
    </row>
    <row r="33" spans="1:11" ht="69.95" customHeight="1" x14ac:dyDescent="0.25">
      <c r="A33" s="2" t="s">
        <v>10</v>
      </c>
      <c r="B33" s="37"/>
      <c r="C33" s="40"/>
      <c r="D33" s="20">
        <v>0.2</v>
      </c>
      <c r="E33" s="20">
        <v>0.2</v>
      </c>
      <c r="F33" s="25">
        <v>0.2</v>
      </c>
      <c r="G33" s="16" t="s">
        <v>11</v>
      </c>
      <c r="H33" s="16" t="s">
        <v>11</v>
      </c>
      <c r="I33" s="16" t="s">
        <v>11</v>
      </c>
      <c r="J33" s="16" t="s">
        <v>11</v>
      </c>
      <c r="K33" s="20">
        <v>0.2</v>
      </c>
    </row>
    <row r="34" spans="1:11" ht="75" customHeight="1" x14ac:dyDescent="0.25">
      <c r="A34" s="2" t="s">
        <v>26</v>
      </c>
      <c r="B34" s="38"/>
      <c r="C34" s="41"/>
      <c r="D34" s="21">
        <v>17600</v>
      </c>
      <c r="E34" s="21">
        <v>18479.95</v>
      </c>
      <c r="F34" s="29">
        <v>19359.900000000001</v>
      </c>
      <c r="G34" s="7">
        <f>_xlfn.STDEV.S(D34,E34,F34)/I34*100</f>
        <v>4.7616470823784738</v>
      </c>
      <c r="H34" s="15">
        <f>(MAX(D34:F34)*100/MIN(D34:F34))-100</f>
        <v>9.9994318181818329</v>
      </c>
      <c r="I34" s="5">
        <f>ROUND((D34+E34+F34)/3,2)</f>
        <v>18479.95</v>
      </c>
      <c r="J34" s="19">
        <v>1</v>
      </c>
      <c r="K34" s="5">
        <f>ROUND(I34*D35*J34,2)</f>
        <v>73919.8</v>
      </c>
    </row>
    <row r="35" spans="1:11" x14ac:dyDescent="0.25">
      <c r="A35" s="2" t="s">
        <v>14</v>
      </c>
      <c r="B35" s="16"/>
      <c r="C35" s="16"/>
      <c r="D35" s="35">
        <v>4</v>
      </c>
      <c r="E35" s="35"/>
      <c r="F35" s="35"/>
      <c r="G35" s="16" t="s">
        <v>11</v>
      </c>
      <c r="H35" s="16" t="s">
        <v>11</v>
      </c>
      <c r="I35" s="16" t="s">
        <v>11</v>
      </c>
      <c r="J35" s="16" t="s">
        <v>11</v>
      </c>
      <c r="K35" s="16" t="s">
        <v>11</v>
      </c>
    </row>
    <row r="36" spans="1:11" ht="75" customHeight="1" x14ac:dyDescent="0.25">
      <c r="A36" s="2" t="s">
        <v>27</v>
      </c>
      <c r="B36" s="36" t="s">
        <v>33</v>
      </c>
      <c r="C36" s="39" t="s">
        <v>29</v>
      </c>
      <c r="D36" s="3">
        <f>D39-D37</f>
        <v>6916.67</v>
      </c>
      <c r="E36" s="3">
        <f t="shared" ref="E36:F36" si="13">E39-E37</f>
        <v>7250.0399999999991</v>
      </c>
      <c r="F36" s="3">
        <f t="shared" si="13"/>
        <v>7583.42</v>
      </c>
      <c r="G36" s="16" t="s">
        <v>11</v>
      </c>
      <c r="H36" s="16" t="s">
        <v>11</v>
      </c>
      <c r="I36" s="4">
        <f>ROUND((D36+E36+F36)/3,2)</f>
        <v>7250.04</v>
      </c>
      <c r="J36" s="16" t="s">
        <v>11</v>
      </c>
      <c r="K36" s="27">
        <f t="shared" ref="K36" si="14">K39-K37</f>
        <v>87000.5</v>
      </c>
    </row>
    <row r="37" spans="1:11" ht="69.95" customHeight="1" x14ac:dyDescent="0.25">
      <c r="A37" s="2" t="s">
        <v>8</v>
      </c>
      <c r="B37" s="37"/>
      <c r="C37" s="40"/>
      <c r="D37" s="26">
        <f t="shared" ref="D37:F37" si="15">ROUND(D39*D38/(100%+D38),2)</f>
        <v>1383.33</v>
      </c>
      <c r="E37" s="26">
        <f t="shared" si="15"/>
        <v>1450.01</v>
      </c>
      <c r="F37" s="26">
        <f t="shared" si="15"/>
        <v>1516.68</v>
      </c>
      <c r="G37" s="16" t="s">
        <v>11</v>
      </c>
      <c r="H37" s="16" t="s">
        <v>11</v>
      </c>
      <c r="I37" s="5">
        <f>I39-I36</f>
        <v>1450.0099999999993</v>
      </c>
      <c r="J37" s="16" t="s">
        <v>11</v>
      </c>
      <c r="K37" s="26">
        <f>ROUND(K39*K38/(100%+K38),2)</f>
        <v>17400.099999999999</v>
      </c>
    </row>
    <row r="38" spans="1:11" ht="69.95" customHeight="1" x14ac:dyDescent="0.25">
      <c r="A38" s="2" t="s">
        <v>10</v>
      </c>
      <c r="B38" s="37"/>
      <c r="C38" s="40"/>
      <c r="D38" s="20">
        <v>0.2</v>
      </c>
      <c r="E38" s="20">
        <v>0.2</v>
      </c>
      <c r="F38" s="25">
        <v>0.2</v>
      </c>
      <c r="G38" s="16" t="s">
        <v>11</v>
      </c>
      <c r="H38" s="16" t="s">
        <v>11</v>
      </c>
      <c r="I38" s="16" t="s">
        <v>11</v>
      </c>
      <c r="J38" s="16" t="s">
        <v>11</v>
      </c>
      <c r="K38" s="20">
        <v>0.2</v>
      </c>
    </row>
    <row r="39" spans="1:11" ht="75" customHeight="1" x14ac:dyDescent="0.25">
      <c r="A39" s="2" t="s">
        <v>26</v>
      </c>
      <c r="B39" s="38"/>
      <c r="C39" s="41"/>
      <c r="D39" s="21">
        <v>8300</v>
      </c>
      <c r="E39" s="21">
        <v>8700.0499999999993</v>
      </c>
      <c r="F39" s="29">
        <v>9100.1</v>
      </c>
      <c r="G39" s="7">
        <f>_xlfn.STDEV.S(D39,E39,F39)/I39*100</f>
        <v>4.598249435348075</v>
      </c>
      <c r="H39" s="15">
        <f>(MAX(D39:F39)*100/MIN(D39:F39))-100</f>
        <v>9.6397590361445822</v>
      </c>
      <c r="I39" s="5">
        <f>ROUND((D39+E39+F39)/3,2)</f>
        <v>8700.0499999999993</v>
      </c>
      <c r="J39" s="19">
        <v>1</v>
      </c>
      <c r="K39" s="5">
        <f>ROUND(I39*D40*J39,2)</f>
        <v>104400.6</v>
      </c>
    </row>
    <row r="40" spans="1:11" x14ac:dyDescent="0.25">
      <c r="A40" s="2" t="s">
        <v>14</v>
      </c>
      <c r="B40" s="16"/>
      <c r="C40" s="16"/>
      <c r="D40" s="35">
        <v>12</v>
      </c>
      <c r="E40" s="35"/>
      <c r="F40" s="35"/>
      <c r="G40" s="16" t="s">
        <v>11</v>
      </c>
      <c r="H40" s="16" t="s">
        <v>11</v>
      </c>
      <c r="I40" s="16" t="s">
        <v>11</v>
      </c>
      <c r="J40" s="16" t="s">
        <v>11</v>
      </c>
      <c r="K40" s="16" t="s">
        <v>11</v>
      </c>
    </row>
    <row r="41" spans="1:11" ht="75" customHeight="1" x14ac:dyDescent="0.25">
      <c r="A41" s="2" t="s">
        <v>25</v>
      </c>
      <c r="B41" s="36" t="s">
        <v>39</v>
      </c>
      <c r="C41" s="39" t="s">
        <v>46</v>
      </c>
      <c r="D41" s="3">
        <f>D44-D42</f>
        <v>56.67</v>
      </c>
      <c r="E41" s="3">
        <f t="shared" ref="E41" si="16">E44-E42</f>
        <v>58.699999999999996</v>
      </c>
      <c r="F41" s="3">
        <f>F44-F42</f>
        <v>60.73</v>
      </c>
      <c r="G41" s="16" t="s">
        <v>11</v>
      </c>
      <c r="H41" s="16" t="s">
        <v>11</v>
      </c>
      <c r="I41" s="4">
        <f>ROUND((D41+E41+F41)/3,2)</f>
        <v>58.7</v>
      </c>
      <c r="J41" s="19" t="s">
        <v>11</v>
      </c>
      <c r="K41" s="27">
        <f>K44-K42</f>
        <v>140880</v>
      </c>
    </row>
    <row r="42" spans="1:11" ht="69.95" customHeight="1" x14ac:dyDescent="0.25">
      <c r="A42" s="2" t="s">
        <v>8</v>
      </c>
      <c r="B42" s="37"/>
      <c r="C42" s="40"/>
      <c r="D42" s="26">
        <f>ROUND(D44*D43/(100%+D43),2)</f>
        <v>11.33</v>
      </c>
      <c r="E42" s="26">
        <f t="shared" ref="E42:F42" si="17">ROUND(E44*E43/(100%+E43),2)</f>
        <v>11.74</v>
      </c>
      <c r="F42" s="26">
        <f t="shared" si="17"/>
        <v>12.15</v>
      </c>
      <c r="G42" s="16" t="s">
        <v>11</v>
      </c>
      <c r="H42" s="16" t="s">
        <v>11</v>
      </c>
      <c r="I42" s="5">
        <f>I44-I41</f>
        <v>11.739999999999995</v>
      </c>
      <c r="J42" s="16" t="s">
        <v>11</v>
      </c>
      <c r="K42" s="26">
        <f>ROUND(K44*K43/(100%+K43),2)</f>
        <v>28176</v>
      </c>
    </row>
    <row r="43" spans="1:11" ht="69.95" customHeight="1" x14ac:dyDescent="0.25">
      <c r="A43" s="2" t="s">
        <v>10</v>
      </c>
      <c r="B43" s="37"/>
      <c r="C43" s="40"/>
      <c r="D43" s="20">
        <v>0.2</v>
      </c>
      <c r="E43" s="20">
        <v>0.2</v>
      </c>
      <c r="F43" s="20">
        <v>0.2</v>
      </c>
      <c r="G43" s="16" t="s">
        <v>11</v>
      </c>
      <c r="H43" s="16" t="s">
        <v>11</v>
      </c>
      <c r="I43" s="16" t="s">
        <v>11</v>
      </c>
      <c r="J43" s="16" t="s">
        <v>11</v>
      </c>
      <c r="K43" s="20">
        <v>0.2</v>
      </c>
    </row>
    <row r="44" spans="1:11" ht="75" customHeight="1" x14ac:dyDescent="0.25">
      <c r="A44" s="2" t="s">
        <v>26</v>
      </c>
      <c r="B44" s="38"/>
      <c r="C44" s="41"/>
      <c r="D44" s="21">
        <v>68</v>
      </c>
      <c r="E44" s="21">
        <v>70.44</v>
      </c>
      <c r="F44" s="29">
        <v>72.88</v>
      </c>
      <c r="G44" s="7">
        <f>_xlfn.STDEV.S(D44,E44,F44)/I44*100</f>
        <v>3.4639409426462207</v>
      </c>
      <c r="H44" s="28">
        <f>(MAX(D44:F44)*100/MIN(D44:F44))-100</f>
        <v>7.1764705882352899</v>
      </c>
      <c r="I44" s="5">
        <f>ROUND((D44+E44+F44)/3,2)</f>
        <v>70.44</v>
      </c>
      <c r="J44" s="19">
        <v>1</v>
      </c>
      <c r="K44" s="5">
        <f>ROUND(I44*D45*J44,2)</f>
        <v>169056</v>
      </c>
    </row>
    <row r="45" spans="1:11" x14ac:dyDescent="0.25">
      <c r="A45" s="2" t="s">
        <v>14</v>
      </c>
      <c r="B45" s="16"/>
      <c r="C45" s="16"/>
      <c r="D45" s="42">
        <v>2400</v>
      </c>
      <c r="E45" s="43"/>
      <c r="F45" s="44"/>
      <c r="G45" s="16" t="s">
        <v>11</v>
      </c>
      <c r="H45" s="16" t="s">
        <v>11</v>
      </c>
      <c r="I45" s="16" t="s">
        <v>11</v>
      </c>
      <c r="J45" s="16" t="s">
        <v>11</v>
      </c>
      <c r="K45" s="16" t="s">
        <v>11</v>
      </c>
    </row>
    <row r="46" spans="1:11" ht="75" customHeight="1" x14ac:dyDescent="0.25">
      <c r="A46" s="2" t="s">
        <v>27</v>
      </c>
      <c r="B46" s="36" t="s">
        <v>34</v>
      </c>
      <c r="C46" s="39" t="s">
        <v>46</v>
      </c>
      <c r="D46" s="3">
        <f>D49-D47</f>
        <v>34.17</v>
      </c>
      <c r="E46" s="3">
        <f t="shared" ref="E46:F46" si="18">E49-E47</f>
        <v>36.06</v>
      </c>
      <c r="F46" s="3">
        <f t="shared" si="18"/>
        <v>37.950000000000003</v>
      </c>
      <c r="G46" s="16" t="s">
        <v>11</v>
      </c>
      <c r="H46" s="16" t="s">
        <v>11</v>
      </c>
      <c r="I46" s="4">
        <f>ROUND((D46+E46+F46)/3,2)</f>
        <v>36.06</v>
      </c>
      <c r="J46" s="16" t="s">
        <v>11</v>
      </c>
      <c r="K46" s="27">
        <f t="shared" ref="K46" si="19">K49-K47</f>
        <v>115386.67</v>
      </c>
    </row>
    <row r="47" spans="1:11" ht="69.95" customHeight="1" x14ac:dyDescent="0.25">
      <c r="A47" s="2" t="s">
        <v>8</v>
      </c>
      <c r="B47" s="37"/>
      <c r="C47" s="40"/>
      <c r="D47" s="26">
        <f t="shared" ref="D47:F47" si="20">ROUND(D49*D48/(100%+D48),2)</f>
        <v>6.83</v>
      </c>
      <c r="E47" s="26">
        <f t="shared" si="20"/>
        <v>7.21</v>
      </c>
      <c r="F47" s="26">
        <f t="shared" si="20"/>
        <v>7.59</v>
      </c>
      <c r="G47" s="16" t="s">
        <v>11</v>
      </c>
      <c r="H47" s="16" t="s">
        <v>11</v>
      </c>
      <c r="I47" s="5">
        <f>I49-I46</f>
        <v>7.2100000000000009</v>
      </c>
      <c r="J47" s="16" t="s">
        <v>11</v>
      </c>
      <c r="K47" s="26">
        <f>ROUND(K49*K48/(100%+K48),2)</f>
        <v>23077.33</v>
      </c>
    </row>
    <row r="48" spans="1:11" ht="69.95" customHeight="1" x14ac:dyDescent="0.25">
      <c r="A48" s="2" t="s">
        <v>10</v>
      </c>
      <c r="B48" s="37"/>
      <c r="C48" s="40"/>
      <c r="D48" s="20">
        <v>0.2</v>
      </c>
      <c r="E48" s="20">
        <v>0.2</v>
      </c>
      <c r="F48" s="25">
        <v>0.2</v>
      </c>
      <c r="G48" s="16" t="s">
        <v>11</v>
      </c>
      <c r="H48" s="16" t="s">
        <v>11</v>
      </c>
      <c r="I48" s="16" t="s">
        <v>11</v>
      </c>
      <c r="J48" s="16" t="s">
        <v>11</v>
      </c>
      <c r="K48" s="20">
        <v>0.2</v>
      </c>
    </row>
    <row r="49" spans="1:11" ht="75" customHeight="1" x14ac:dyDescent="0.25">
      <c r="A49" s="2" t="s">
        <v>26</v>
      </c>
      <c r="B49" s="38"/>
      <c r="C49" s="41"/>
      <c r="D49" s="21">
        <v>41</v>
      </c>
      <c r="E49" s="21">
        <v>43.27</v>
      </c>
      <c r="F49" s="29">
        <v>45.54</v>
      </c>
      <c r="G49" s="7">
        <f>_xlfn.STDEV.S(D49,E49,F49)/I49*100</f>
        <v>5.2461289577074171</v>
      </c>
      <c r="H49" s="15">
        <f>(MAX(D49:F49)*100/MIN(D49:F49))-100</f>
        <v>11.073170731707322</v>
      </c>
      <c r="I49" s="5">
        <f>ROUND((D49+E49+F49)/3,2)</f>
        <v>43.27</v>
      </c>
      <c r="J49" s="19">
        <v>1</v>
      </c>
      <c r="K49" s="5">
        <f>ROUND(I49*D50*J49,2)</f>
        <v>138464</v>
      </c>
    </row>
    <row r="50" spans="1:11" x14ac:dyDescent="0.25">
      <c r="A50" s="2" t="s">
        <v>14</v>
      </c>
      <c r="B50" s="16"/>
      <c r="C50" s="16"/>
      <c r="D50" s="35">
        <v>3200</v>
      </c>
      <c r="E50" s="35"/>
      <c r="F50" s="35"/>
      <c r="G50" s="16" t="s">
        <v>11</v>
      </c>
      <c r="H50" s="16" t="s">
        <v>11</v>
      </c>
      <c r="I50" s="16" t="s">
        <v>11</v>
      </c>
      <c r="J50" s="16" t="s">
        <v>11</v>
      </c>
      <c r="K50" s="16" t="s">
        <v>11</v>
      </c>
    </row>
    <row r="51" spans="1:11" ht="75" customHeight="1" x14ac:dyDescent="0.25">
      <c r="A51" s="2" t="s">
        <v>27</v>
      </c>
      <c r="B51" s="36" t="s">
        <v>40</v>
      </c>
      <c r="C51" s="39" t="s">
        <v>46</v>
      </c>
      <c r="D51" s="3">
        <f>D54-D52</f>
        <v>361.25</v>
      </c>
      <c r="E51" s="3">
        <f t="shared" ref="E51:F51" si="21">E54-E52</f>
        <v>381.07000000000005</v>
      </c>
      <c r="F51" s="3">
        <f t="shared" si="21"/>
        <v>400.9</v>
      </c>
      <c r="G51" s="16" t="s">
        <v>11</v>
      </c>
      <c r="H51" s="16" t="s">
        <v>11</v>
      </c>
      <c r="I51" s="4">
        <f>ROUND((D51+E51+F51)/3,2)</f>
        <v>381.07</v>
      </c>
      <c r="J51" s="16" t="s">
        <v>11</v>
      </c>
      <c r="K51" s="27">
        <f t="shared" ref="K51" si="22">K54-K52</f>
        <v>304860</v>
      </c>
    </row>
    <row r="52" spans="1:11" ht="69.95" customHeight="1" x14ac:dyDescent="0.25">
      <c r="A52" s="2" t="s">
        <v>8</v>
      </c>
      <c r="B52" s="37"/>
      <c r="C52" s="40"/>
      <c r="D52" s="26">
        <f t="shared" ref="D52:F52" si="23">ROUND(D54*D53/(100%+D53),2)</f>
        <v>72.25</v>
      </c>
      <c r="E52" s="26">
        <f t="shared" si="23"/>
        <v>76.22</v>
      </c>
      <c r="F52" s="26">
        <f t="shared" si="23"/>
        <v>80.180000000000007</v>
      </c>
      <c r="G52" s="16" t="s">
        <v>11</v>
      </c>
      <c r="H52" s="16" t="s">
        <v>11</v>
      </c>
      <c r="I52" s="5">
        <f>I54-I51</f>
        <v>76.220000000000027</v>
      </c>
      <c r="J52" s="16" t="s">
        <v>11</v>
      </c>
      <c r="K52" s="26">
        <f>ROUND(K54*K53/(100%+K53),2)</f>
        <v>60972</v>
      </c>
    </row>
    <row r="53" spans="1:11" ht="69.95" customHeight="1" x14ac:dyDescent="0.25">
      <c r="A53" s="2" t="s">
        <v>10</v>
      </c>
      <c r="B53" s="37"/>
      <c r="C53" s="40"/>
      <c r="D53" s="20">
        <v>0.2</v>
      </c>
      <c r="E53" s="20">
        <v>0.2</v>
      </c>
      <c r="F53" s="25">
        <v>0.2</v>
      </c>
      <c r="G53" s="16" t="s">
        <v>11</v>
      </c>
      <c r="H53" s="16" t="s">
        <v>11</v>
      </c>
      <c r="I53" s="16" t="s">
        <v>11</v>
      </c>
      <c r="J53" s="16" t="s">
        <v>11</v>
      </c>
      <c r="K53" s="20">
        <v>0.2</v>
      </c>
    </row>
    <row r="54" spans="1:11" ht="75" customHeight="1" x14ac:dyDescent="0.25">
      <c r="A54" s="2" t="s">
        <v>26</v>
      </c>
      <c r="B54" s="38"/>
      <c r="C54" s="41"/>
      <c r="D54" s="21">
        <v>433.5</v>
      </c>
      <c r="E54" s="21">
        <v>457.29</v>
      </c>
      <c r="F54" s="29">
        <v>481.08</v>
      </c>
      <c r="G54" s="7">
        <f>_xlfn.STDEV.S(D54,E54,F54)/I54*100</f>
        <v>5.2023879813684948</v>
      </c>
      <c r="H54" s="15">
        <f>(MAX(D54:F54)*100/MIN(D54:F54))-100</f>
        <v>10.975778546712803</v>
      </c>
      <c r="I54" s="5">
        <f>ROUND((D54+E54+F54)/3,2)</f>
        <v>457.29</v>
      </c>
      <c r="J54" s="19">
        <v>1</v>
      </c>
      <c r="K54" s="5">
        <f>ROUND(I54*D55*J54,2)</f>
        <v>365832</v>
      </c>
    </row>
    <row r="55" spans="1:11" x14ac:dyDescent="0.25">
      <c r="A55" s="2" t="s">
        <v>14</v>
      </c>
      <c r="B55" s="16"/>
      <c r="C55" s="16"/>
      <c r="D55" s="35">
        <v>800</v>
      </c>
      <c r="E55" s="35"/>
      <c r="F55" s="35"/>
      <c r="G55" s="16" t="s">
        <v>11</v>
      </c>
      <c r="H55" s="16" t="s">
        <v>11</v>
      </c>
      <c r="I55" s="16" t="s">
        <v>11</v>
      </c>
      <c r="J55" s="16" t="s">
        <v>11</v>
      </c>
      <c r="K55" s="16" t="s">
        <v>11</v>
      </c>
    </row>
    <row r="56" spans="1:11" ht="75" customHeight="1" x14ac:dyDescent="0.25">
      <c r="A56" s="2" t="s">
        <v>25</v>
      </c>
      <c r="B56" s="36" t="s">
        <v>41</v>
      </c>
      <c r="C56" s="39" t="s">
        <v>29</v>
      </c>
      <c r="D56" s="3">
        <f>D59-D57</f>
        <v>729.17</v>
      </c>
      <c r="E56" s="3">
        <f t="shared" ref="E56" si="24">E59-E57</f>
        <v>772.52</v>
      </c>
      <c r="F56" s="3">
        <f>F59-F57</f>
        <v>815.87</v>
      </c>
      <c r="G56" s="16" t="s">
        <v>11</v>
      </c>
      <c r="H56" s="16" t="s">
        <v>11</v>
      </c>
      <c r="I56" s="4">
        <f>ROUND((D56+E56+F56)/3,2)</f>
        <v>772.52</v>
      </c>
      <c r="J56" s="19" t="s">
        <v>11</v>
      </c>
      <c r="K56" s="27">
        <f>K59-K57</f>
        <v>23175.5</v>
      </c>
    </row>
    <row r="57" spans="1:11" ht="69.95" customHeight="1" x14ac:dyDescent="0.25">
      <c r="A57" s="2" t="s">
        <v>8</v>
      </c>
      <c r="B57" s="37"/>
      <c r="C57" s="40"/>
      <c r="D57" s="26">
        <f>ROUND(D59*D58/(100%+D58),2)</f>
        <v>145.83000000000001</v>
      </c>
      <c r="E57" s="26">
        <f t="shared" ref="E57:F57" si="25">ROUND(E59*E58/(100%+E58),2)</f>
        <v>154.5</v>
      </c>
      <c r="F57" s="26">
        <f t="shared" si="25"/>
        <v>163.16999999999999</v>
      </c>
      <c r="G57" s="16" t="s">
        <v>11</v>
      </c>
      <c r="H57" s="16" t="s">
        <v>11</v>
      </c>
      <c r="I57" s="5">
        <f>I59-I56</f>
        <v>154.5</v>
      </c>
      <c r="J57" s="16" t="s">
        <v>11</v>
      </c>
      <c r="K57" s="26">
        <f>ROUND(K59*K58/(100%+K58),2)</f>
        <v>4635.1000000000004</v>
      </c>
    </row>
    <row r="58" spans="1:11" ht="69.95" customHeight="1" x14ac:dyDescent="0.25">
      <c r="A58" s="2" t="s">
        <v>10</v>
      </c>
      <c r="B58" s="37"/>
      <c r="C58" s="40"/>
      <c r="D58" s="20">
        <v>0.2</v>
      </c>
      <c r="E58" s="20">
        <v>0.2</v>
      </c>
      <c r="F58" s="20">
        <v>0.2</v>
      </c>
      <c r="G58" s="16" t="s">
        <v>11</v>
      </c>
      <c r="H58" s="16" t="s">
        <v>11</v>
      </c>
      <c r="I58" s="16" t="s">
        <v>11</v>
      </c>
      <c r="J58" s="16" t="s">
        <v>11</v>
      </c>
      <c r="K58" s="20">
        <v>0.2</v>
      </c>
    </row>
    <row r="59" spans="1:11" ht="75" customHeight="1" x14ac:dyDescent="0.25">
      <c r="A59" s="2" t="s">
        <v>26</v>
      </c>
      <c r="B59" s="38"/>
      <c r="C59" s="41"/>
      <c r="D59" s="21">
        <v>875</v>
      </c>
      <c r="E59" s="21">
        <v>927.02</v>
      </c>
      <c r="F59" s="29">
        <v>979.04</v>
      </c>
      <c r="G59" s="7">
        <f>_xlfn.STDEV.S(D59,E59,F59)/I59*100</f>
        <v>5.6115294168410585</v>
      </c>
      <c r="H59" s="28">
        <f>(MAX(D59:F59)*100/MIN(D59:F59))-100</f>
        <v>11.89028571428571</v>
      </c>
      <c r="I59" s="5">
        <f>ROUND((D59+E59+F59)/3,2)</f>
        <v>927.02</v>
      </c>
      <c r="J59" s="19">
        <v>1</v>
      </c>
      <c r="K59" s="5">
        <f>ROUND(I59*D60*J59,2)</f>
        <v>27810.6</v>
      </c>
    </row>
    <row r="60" spans="1:11" x14ac:dyDescent="0.25">
      <c r="A60" s="2" t="s">
        <v>14</v>
      </c>
      <c r="B60" s="16"/>
      <c r="C60" s="16"/>
      <c r="D60" s="42">
        <v>30</v>
      </c>
      <c r="E60" s="43"/>
      <c r="F60" s="44"/>
      <c r="G60" s="16" t="s">
        <v>11</v>
      </c>
      <c r="H60" s="16" t="s">
        <v>11</v>
      </c>
      <c r="I60" s="16" t="s">
        <v>11</v>
      </c>
      <c r="J60" s="16" t="s">
        <v>11</v>
      </c>
      <c r="K60" s="16" t="s">
        <v>11</v>
      </c>
    </row>
    <row r="61" spans="1:11" ht="75" customHeight="1" x14ac:dyDescent="0.25">
      <c r="A61" s="2" t="s">
        <v>27</v>
      </c>
      <c r="B61" s="36" t="s">
        <v>42</v>
      </c>
      <c r="C61" s="39" t="s">
        <v>29</v>
      </c>
      <c r="D61" s="3">
        <f>D64-D62</f>
        <v>508.33</v>
      </c>
      <c r="E61" s="3">
        <f t="shared" ref="E61:F61" si="26">E64-E62</f>
        <v>535.59</v>
      </c>
      <c r="F61" s="3">
        <f t="shared" si="26"/>
        <v>562.84999999999991</v>
      </c>
      <c r="G61" s="16" t="s">
        <v>11</v>
      </c>
      <c r="H61" s="16" t="s">
        <v>11</v>
      </c>
      <c r="I61" s="4">
        <f>ROUND((D61+E61+F61)/3,2)</f>
        <v>535.59</v>
      </c>
      <c r="J61" s="16" t="s">
        <v>11</v>
      </c>
      <c r="K61" s="27">
        <f t="shared" ref="K61" si="27">K64-K62</f>
        <v>8569.4700000000012</v>
      </c>
    </row>
    <row r="62" spans="1:11" ht="69.95" customHeight="1" x14ac:dyDescent="0.25">
      <c r="A62" s="2" t="s">
        <v>8</v>
      </c>
      <c r="B62" s="37"/>
      <c r="C62" s="40"/>
      <c r="D62" s="26">
        <f t="shared" ref="D62:F62" si="28">ROUND(D64*D63/(100%+D63),2)</f>
        <v>101.67</v>
      </c>
      <c r="E62" s="26">
        <f t="shared" si="28"/>
        <v>107.12</v>
      </c>
      <c r="F62" s="26">
        <f t="shared" si="28"/>
        <v>112.57</v>
      </c>
      <c r="G62" s="16" t="s">
        <v>11</v>
      </c>
      <c r="H62" s="16" t="s">
        <v>11</v>
      </c>
      <c r="I62" s="5">
        <f>I64-I61</f>
        <v>107.12</v>
      </c>
      <c r="J62" s="16" t="s">
        <v>11</v>
      </c>
      <c r="K62" s="26">
        <f>ROUND(K64*K63/(100%+K63),2)</f>
        <v>1713.89</v>
      </c>
    </row>
    <row r="63" spans="1:11" ht="69.95" customHeight="1" x14ac:dyDescent="0.25">
      <c r="A63" s="2" t="s">
        <v>10</v>
      </c>
      <c r="B63" s="37"/>
      <c r="C63" s="40"/>
      <c r="D63" s="20">
        <v>0.2</v>
      </c>
      <c r="E63" s="20">
        <v>0.2</v>
      </c>
      <c r="F63" s="25">
        <v>0.2</v>
      </c>
      <c r="G63" s="16" t="s">
        <v>11</v>
      </c>
      <c r="H63" s="16" t="s">
        <v>11</v>
      </c>
      <c r="I63" s="16" t="s">
        <v>11</v>
      </c>
      <c r="J63" s="16" t="s">
        <v>11</v>
      </c>
      <c r="K63" s="20">
        <v>0.2</v>
      </c>
    </row>
    <row r="64" spans="1:11" ht="75" customHeight="1" x14ac:dyDescent="0.25">
      <c r="A64" s="2" t="s">
        <v>26</v>
      </c>
      <c r="B64" s="38"/>
      <c r="C64" s="41"/>
      <c r="D64" s="21">
        <v>610</v>
      </c>
      <c r="E64" s="21">
        <v>642.71</v>
      </c>
      <c r="F64" s="29">
        <v>675.42</v>
      </c>
      <c r="G64" s="7">
        <f>_xlfn.STDEV.S(D64,E64,F64)/I64*100</f>
        <v>5.0893871263867023</v>
      </c>
      <c r="H64" s="15">
        <f>(MAX(D64:F64)*100/MIN(D64:F64))-100</f>
        <v>10.724590163934423</v>
      </c>
      <c r="I64" s="5">
        <f>ROUND((D64+E64+F64)/3,2)</f>
        <v>642.71</v>
      </c>
      <c r="J64" s="19">
        <v>1</v>
      </c>
      <c r="K64" s="5">
        <f>ROUND(I64*D65*J64,2)</f>
        <v>10283.36</v>
      </c>
    </row>
    <row r="65" spans="1:11" x14ac:dyDescent="0.25">
      <c r="A65" s="2" t="s">
        <v>14</v>
      </c>
      <c r="B65" s="16"/>
      <c r="C65" s="16"/>
      <c r="D65" s="35">
        <v>16</v>
      </c>
      <c r="E65" s="35"/>
      <c r="F65" s="35"/>
      <c r="G65" s="16" t="s">
        <v>11</v>
      </c>
      <c r="H65" s="16" t="s">
        <v>11</v>
      </c>
      <c r="I65" s="16" t="s">
        <v>11</v>
      </c>
      <c r="J65" s="16" t="s">
        <v>11</v>
      </c>
      <c r="K65" s="16" t="s">
        <v>11</v>
      </c>
    </row>
    <row r="66" spans="1:11" ht="75" customHeight="1" x14ac:dyDescent="0.25">
      <c r="A66" s="2" t="s">
        <v>27</v>
      </c>
      <c r="B66" s="36" t="s">
        <v>43</v>
      </c>
      <c r="C66" s="39" t="s">
        <v>29</v>
      </c>
      <c r="D66" s="3">
        <f>D69-D67</f>
        <v>510</v>
      </c>
      <c r="E66" s="3">
        <f t="shared" ref="E66:F66" si="29">E69-E67</f>
        <v>535.59</v>
      </c>
      <c r="F66" s="3">
        <f t="shared" si="29"/>
        <v>561.17999999999995</v>
      </c>
      <c r="G66" s="16" t="s">
        <v>11</v>
      </c>
      <c r="H66" s="16" t="s">
        <v>11</v>
      </c>
      <c r="I66" s="4">
        <f>ROUND((D66+E66+F66)/3,2)</f>
        <v>535.59</v>
      </c>
      <c r="J66" s="16" t="s">
        <v>11</v>
      </c>
      <c r="K66" s="27">
        <f t="shared" ref="K66" si="30">K69-K67</f>
        <v>39633.78</v>
      </c>
    </row>
    <row r="67" spans="1:11" ht="69.95" customHeight="1" x14ac:dyDescent="0.25">
      <c r="A67" s="2" t="s">
        <v>8</v>
      </c>
      <c r="B67" s="37"/>
      <c r="C67" s="40"/>
      <c r="D67" s="26">
        <f t="shared" ref="D67:F67" si="31">ROUND(D69*D68/(100%+D68),2)</f>
        <v>102</v>
      </c>
      <c r="E67" s="26">
        <f t="shared" si="31"/>
        <v>107.12</v>
      </c>
      <c r="F67" s="26">
        <f t="shared" si="31"/>
        <v>112.24</v>
      </c>
      <c r="G67" s="16" t="s">
        <v>11</v>
      </c>
      <c r="H67" s="16" t="s">
        <v>11</v>
      </c>
      <c r="I67" s="5">
        <f>I69-I66</f>
        <v>107.12</v>
      </c>
      <c r="J67" s="16" t="s">
        <v>11</v>
      </c>
      <c r="K67" s="26">
        <f>ROUND(K69*K68/(100%+K68),2)</f>
        <v>7926.76</v>
      </c>
    </row>
    <row r="68" spans="1:11" ht="69.95" customHeight="1" x14ac:dyDescent="0.25">
      <c r="A68" s="2" t="s">
        <v>10</v>
      </c>
      <c r="B68" s="37"/>
      <c r="C68" s="40"/>
      <c r="D68" s="20">
        <v>0.2</v>
      </c>
      <c r="E68" s="20">
        <v>0.2</v>
      </c>
      <c r="F68" s="25">
        <v>0.2</v>
      </c>
      <c r="G68" s="16" t="s">
        <v>11</v>
      </c>
      <c r="H68" s="16" t="s">
        <v>11</v>
      </c>
      <c r="I68" s="16" t="s">
        <v>11</v>
      </c>
      <c r="J68" s="16" t="s">
        <v>11</v>
      </c>
      <c r="K68" s="20">
        <v>0.2</v>
      </c>
    </row>
    <row r="69" spans="1:11" ht="75" customHeight="1" x14ac:dyDescent="0.25">
      <c r="A69" s="2" t="s">
        <v>26</v>
      </c>
      <c r="B69" s="38"/>
      <c r="C69" s="41"/>
      <c r="D69" s="21">
        <v>612</v>
      </c>
      <c r="E69" s="21">
        <v>642.71</v>
      </c>
      <c r="F69" s="29">
        <v>673.42</v>
      </c>
      <c r="G69" s="7">
        <f>_xlfn.STDEV.S(D69,E69,F69)/I69*100</f>
        <v>4.7782047890961676</v>
      </c>
      <c r="H69" s="15">
        <f>(MAX(D69:F69)*100/MIN(D69:F69))-100</f>
        <v>10.035947712418306</v>
      </c>
      <c r="I69" s="5">
        <f>ROUND((D69+E69+F69)/3,2)</f>
        <v>642.71</v>
      </c>
      <c r="J69" s="19">
        <v>1</v>
      </c>
      <c r="K69" s="5">
        <f>ROUND(I69*D70*J69,2)</f>
        <v>47560.54</v>
      </c>
    </row>
    <row r="70" spans="1:11" x14ac:dyDescent="0.25">
      <c r="A70" s="2" t="s">
        <v>14</v>
      </c>
      <c r="B70" s="16"/>
      <c r="C70" s="16"/>
      <c r="D70" s="35">
        <v>74</v>
      </c>
      <c r="E70" s="35"/>
      <c r="F70" s="35"/>
      <c r="G70" s="16" t="s">
        <v>11</v>
      </c>
      <c r="H70" s="16" t="s">
        <v>11</v>
      </c>
      <c r="I70" s="16" t="s">
        <v>11</v>
      </c>
      <c r="J70" s="16" t="s">
        <v>11</v>
      </c>
      <c r="K70" s="16" t="s">
        <v>11</v>
      </c>
    </row>
    <row r="71" spans="1:11" ht="75" customHeight="1" x14ac:dyDescent="0.25">
      <c r="A71" s="2" t="s">
        <v>25</v>
      </c>
      <c r="B71" s="36" t="s">
        <v>35</v>
      </c>
      <c r="C71" s="39" t="s">
        <v>29</v>
      </c>
      <c r="D71" s="3">
        <f>D74-D72</f>
        <v>167.25</v>
      </c>
      <c r="E71" s="3">
        <f t="shared" ref="E71" si="32">E74-E72</f>
        <v>175.17000000000002</v>
      </c>
      <c r="F71" s="3">
        <f>F74-F72</f>
        <v>183.1</v>
      </c>
      <c r="G71" s="16" t="s">
        <v>11</v>
      </c>
      <c r="H71" s="16" t="s">
        <v>11</v>
      </c>
      <c r="I71" s="4">
        <f>ROUND((D71+E71+F71)/3,2)</f>
        <v>175.17</v>
      </c>
      <c r="J71" s="19" t="s">
        <v>11</v>
      </c>
      <c r="K71" s="27">
        <f>K74-K72</f>
        <v>17517.5</v>
      </c>
    </row>
    <row r="72" spans="1:11" ht="69.95" customHeight="1" x14ac:dyDescent="0.25">
      <c r="A72" s="2" t="s">
        <v>8</v>
      </c>
      <c r="B72" s="37"/>
      <c r="C72" s="40"/>
      <c r="D72" s="26">
        <f>ROUND(D74*D73/(100%+D73),2)</f>
        <v>33.450000000000003</v>
      </c>
      <c r="E72" s="26">
        <f t="shared" ref="E72:F72" si="33">ROUND(E74*E73/(100%+E73),2)</f>
        <v>35.04</v>
      </c>
      <c r="F72" s="26">
        <f t="shared" si="33"/>
        <v>36.619999999999997</v>
      </c>
      <c r="G72" s="16" t="s">
        <v>11</v>
      </c>
      <c r="H72" s="16" t="s">
        <v>11</v>
      </c>
      <c r="I72" s="5">
        <f>I74-I71</f>
        <v>35.04000000000002</v>
      </c>
      <c r="J72" s="16" t="s">
        <v>11</v>
      </c>
      <c r="K72" s="26">
        <f>ROUND(K74*K73/(100%+K73),2)</f>
        <v>3503.5</v>
      </c>
    </row>
    <row r="73" spans="1:11" ht="69.95" customHeight="1" x14ac:dyDescent="0.25">
      <c r="A73" s="2" t="s">
        <v>10</v>
      </c>
      <c r="B73" s="37"/>
      <c r="C73" s="40"/>
      <c r="D73" s="20">
        <v>0.2</v>
      </c>
      <c r="E73" s="20">
        <v>0.2</v>
      </c>
      <c r="F73" s="20">
        <v>0.2</v>
      </c>
      <c r="G73" s="16" t="s">
        <v>11</v>
      </c>
      <c r="H73" s="16" t="s">
        <v>11</v>
      </c>
      <c r="I73" s="16" t="s">
        <v>11</v>
      </c>
      <c r="J73" s="16" t="s">
        <v>11</v>
      </c>
      <c r="K73" s="20">
        <v>0.2</v>
      </c>
    </row>
    <row r="74" spans="1:11" ht="75" customHeight="1" x14ac:dyDescent="0.25">
      <c r="A74" s="2" t="s">
        <v>26</v>
      </c>
      <c r="B74" s="38"/>
      <c r="C74" s="41"/>
      <c r="D74" s="21">
        <v>200.7</v>
      </c>
      <c r="E74" s="21">
        <v>210.21</v>
      </c>
      <c r="F74" s="29">
        <v>219.72</v>
      </c>
      <c r="G74" s="7">
        <f>_xlfn.STDEV.S(D74,E74,F74)/I74*100</f>
        <v>4.5240473811902406</v>
      </c>
      <c r="H74" s="28">
        <f>(MAX(D74:F74)*100/MIN(D74:F74))-100</f>
        <v>9.4768310911808697</v>
      </c>
      <c r="I74" s="5">
        <f>ROUND((D74+E74+F74)/3,2)</f>
        <v>210.21</v>
      </c>
      <c r="J74" s="19">
        <v>1</v>
      </c>
      <c r="K74" s="5">
        <f>ROUND(I74*D75*J74,2)</f>
        <v>21021</v>
      </c>
    </row>
    <row r="75" spans="1:11" x14ac:dyDescent="0.25">
      <c r="A75" s="2" t="s">
        <v>14</v>
      </c>
      <c r="B75" s="16"/>
      <c r="C75" s="16"/>
      <c r="D75" s="42">
        <v>100</v>
      </c>
      <c r="E75" s="43"/>
      <c r="F75" s="44"/>
      <c r="G75" s="16" t="s">
        <v>11</v>
      </c>
      <c r="H75" s="16" t="s">
        <v>11</v>
      </c>
      <c r="I75" s="16" t="s">
        <v>11</v>
      </c>
      <c r="J75" s="16" t="s">
        <v>11</v>
      </c>
      <c r="K75" s="16" t="s">
        <v>11</v>
      </c>
    </row>
    <row r="76" spans="1:11" ht="75" customHeight="1" x14ac:dyDescent="0.25">
      <c r="A76" s="2" t="s">
        <v>27</v>
      </c>
      <c r="B76" s="36" t="s">
        <v>44</v>
      </c>
      <c r="C76" s="39" t="s">
        <v>29</v>
      </c>
      <c r="D76" s="3">
        <f>D79-D77</f>
        <v>850</v>
      </c>
      <c r="E76" s="3">
        <f t="shared" ref="E76:F76" si="34">E79-E77</f>
        <v>906.3900000000001</v>
      </c>
      <c r="F76" s="3">
        <f t="shared" si="34"/>
        <v>962.78</v>
      </c>
      <c r="G76" s="16" t="s">
        <v>11</v>
      </c>
      <c r="H76" s="16" t="s">
        <v>11</v>
      </c>
      <c r="I76" s="4">
        <f>ROUND((D76+E76+F76)/3,2)</f>
        <v>906.39</v>
      </c>
      <c r="J76" s="16" t="s">
        <v>11</v>
      </c>
      <c r="K76" s="27">
        <f t="shared" ref="K76" si="35">K79-K77</f>
        <v>22659.79</v>
      </c>
    </row>
    <row r="77" spans="1:11" ht="69.95" customHeight="1" x14ac:dyDescent="0.25">
      <c r="A77" s="2" t="s">
        <v>8</v>
      </c>
      <c r="B77" s="37"/>
      <c r="C77" s="40"/>
      <c r="D77" s="26">
        <f t="shared" ref="D77:F77" si="36">ROUND(D79*D78/(100%+D78),2)</f>
        <v>170</v>
      </c>
      <c r="E77" s="26">
        <f t="shared" si="36"/>
        <v>181.28</v>
      </c>
      <c r="F77" s="26">
        <f t="shared" si="36"/>
        <v>192.56</v>
      </c>
      <c r="G77" s="16" t="s">
        <v>11</v>
      </c>
      <c r="H77" s="16" t="s">
        <v>11</v>
      </c>
      <c r="I77" s="5">
        <f>I79-I76</f>
        <v>181.28000000000009</v>
      </c>
      <c r="J77" s="16" t="s">
        <v>11</v>
      </c>
      <c r="K77" s="26">
        <f>ROUND(K79*K78/(100%+K78),2)</f>
        <v>4531.96</v>
      </c>
    </row>
    <row r="78" spans="1:11" ht="69.95" customHeight="1" x14ac:dyDescent="0.25">
      <c r="A78" s="2" t="s">
        <v>10</v>
      </c>
      <c r="B78" s="37"/>
      <c r="C78" s="40"/>
      <c r="D78" s="20">
        <v>0.2</v>
      </c>
      <c r="E78" s="20">
        <v>0.2</v>
      </c>
      <c r="F78" s="25">
        <v>0.2</v>
      </c>
      <c r="G78" s="16" t="s">
        <v>11</v>
      </c>
      <c r="H78" s="16" t="s">
        <v>11</v>
      </c>
      <c r="I78" s="16" t="s">
        <v>11</v>
      </c>
      <c r="J78" s="16" t="s">
        <v>11</v>
      </c>
      <c r="K78" s="20">
        <v>0.2</v>
      </c>
    </row>
    <row r="79" spans="1:11" ht="75" customHeight="1" x14ac:dyDescent="0.25">
      <c r="A79" s="2" t="s">
        <v>26</v>
      </c>
      <c r="B79" s="38"/>
      <c r="C79" s="41"/>
      <c r="D79" s="21">
        <v>1020</v>
      </c>
      <c r="E79" s="21">
        <v>1087.67</v>
      </c>
      <c r="F79" s="29">
        <v>1155.3399999999999</v>
      </c>
      <c r="G79" s="7">
        <f>_xlfn.STDEV.S(D79,E79,F79)/I79*100</f>
        <v>6.2215561705296603</v>
      </c>
      <c r="H79" s="15">
        <f>(MAX(D79:F79)*100/MIN(D79:F79))-100</f>
        <v>13.268627450980375</v>
      </c>
      <c r="I79" s="5">
        <f>ROUND((D79+E79+F79)/3,2)</f>
        <v>1087.67</v>
      </c>
      <c r="J79" s="19">
        <v>1</v>
      </c>
      <c r="K79" s="5">
        <f>ROUND(I79*D80*J79,2)</f>
        <v>27191.75</v>
      </c>
    </row>
    <row r="80" spans="1:11" x14ac:dyDescent="0.25">
      <c r="A80" s="2" t="s">
        <v>14</v>
      </c>
      <c r="B80" s="16"/>
      <c r="C80" s="16"/>
      <c r="D80" s="35">
        <v>25</v>
      </c>
      <c r="E80" s="35"/>
      <c r="F80" s="35"/>
      <c r="G80" s="16" t="s">
        <v>11</v>
      </c>
      <c r="H80" s="16" t="s">
        <v>11</v>
      </c>
      <c r="I80" s="16" t="s">
        <v>11</v>
      </c>
      <c r="J80" s="16" t="s">
        <v>11</v>
      </c>
      <c r="K80" s="16" t="s">
        <v>11</v>
      </c>
    </row>
    <row r="81" spans="1:11" ht="75" customHeight="1" x14ac:dyDescent="0.25">
      <c r="A81" s="2" t="s">
        <v>27</v>
      </c>
      <c r="B81" s="36" t="s">
        <v>36</v>
      </c>
      <c r="C81" s="39" t="s">
        <v>29</v>
      </c>
      <c r="D81" s="3">
        <f>D84-D82</f>
        <v>350</v>
      </c>
      <c r="E81" s="3">
        <f t="shared" ref="E81:F81" si="37">E84-E82</f>
        <v>370.79999999999995</v>
      </c>
      <c r="F81" s="3">
        <f t="shared" si="37"/>
        <v>391.6</v>
      </c>
      <c r="G81" s="16" t="s">
        <v>11</v>
      </c>
      <c r="H81" s="16" t="s">
        <v>11</v>
      </c>
      <c r="I81" s="4">
        <f>ROUND((D81+E81+F81)/3,2)</f>
        <v>370.8</v>
      </c>
      <c r="J81" s="16" t="s">
        <v>11</v>
      </c>
      <c r="K81" s="27">
        <f t="shared" ref="K81" si="38">K84-K82</f>
        <v>37080</v>
      </c>
    </row>
    <row r="82" spans="1:11" ht="69.95" customHeight="1" x14ac:dyDescent="0.25">
      <c r="A82" s="2" t="s">
        <v>8</v>
      </c>
      <c r="B82" s="37"/>
      <c r="C82" s="40"/>
      <c r="D82" s="26">
        <f t="shared" ref="D82:F82" si="39">ROUND(D84*D83/(100%+D83),2)</f>
        <v>70</v>
      </c>
      <c r="E82" s="26">
        <f t="shared" si="39"/>
        <v>74.16</v>
      </c>
      <c r="F82" s="26">
        <f t="shared" si="39"/>
        <v>78.319999999999993</v>
      </c>
      <c r="G82" s="16" t="s">
        <v>11</v>
      </c>
      <c r="H82" s="16" t="s">
        <v>11</v>
      </c>
      <c r="I82" s="5">
        <f>I84-I81</f>
        <v>74.159999999999968</v>
      </c>
      <c r="J82" s="16" t="s">
        <v>11</v>
      </c>
      <c r="K82" s="26">
        <f>ROUND(K84*K83/(100%+K83),2)</f>
        <v>7416</v>
      </c>
    </row>
    <row r="83" spans="1:11" ht="69.95" customHeight="1" x14ac:dyDescent="0.25">
      <c r="A83" s="2" t="s">
        <v>10</v>
      </c>
      <c r="B83" s="37"/>
      <c r="C83" s="40"/>
      <c r="D83" s="20">
        <v>0.2</v>
      </c>
      <c r="E83" s="20">
        <v>0.2</v>
      </c>
      <c r="F83" s="25">
        <v>0.2</v>
      </c>
      <c r="G83" s="16" t="s">
        <v>11</v>
      </c>
      <c r="H83" s="16" t="s">
        <v>11</v>
      </c>
      <c r="I83" s="16" t="s">
        <v>11</v>
      </c>
      <c r="J83" s="16" t="s">
        <v>11</v>
      </c>
      <c r="K83" s="20">
        <v>0.2</v>
      </c>
    </row>
    <row r="84" spans="1:11" ht="75" customHeight="1" x14ac:dyDescent="0.25">
      <c r="A84" s="2" t="s">
        <v>26</v>
      </c>
      <c r="B84" s="38"/>
      <c r="C84" s="41"/>
      <c r="D84" s="21">
        <v>420</v>
      </c>
      <c r="E84" s="21">
        <v>444.96</v>
      </c>
      <c r="F84" s="29">
        <v>469.92</v>
      </c>
      <c r="G84" s="7">
        <f>_xlfn.STDEV.S(D84,E84,F84)/I84*100</f>
        <v>5.6094929881337681</v>
      </c>
      <c r="H84" s="15">
        <f>(MAX(D84:F84)*100/MIN(D84:F84))-100</f>
        <v>11.885714285714286</v>
      </c>
      <c r="I84" s="5">
        <f>ROUND((D84+E84+F84)/3,2)</f>
        <v>444.96</v>
      </c>
      <c r="J84" s="19">
        <v>1</v>
      </c>
      <c r="K84" s="5">
        <f>ROUND(I84*D85*J84,2)</f>
        <v>44496</v>
      </c>
    </row>
    <row r="85" spans="1:11" x14ac:dyDescent="0.25">
      <c r="A85" s="34" t="s">
        <v>14</v>
      </c>
      <c r="B85" s="33"/>
      <c r="C85" s="33"/>
      <c r="D85" s="49">
        <v>100</v>
      </c>
      <c r="E85" s="49"/>
      <c r="F85" s="49"/>
      <c r="G85" s="16" t="s">
        <v>11</v>
      </c>
      <c r="H85" s="16" t="s">
        <v>11</v>
      </c>
      <c r="I85" s="16" t="s">
        <v>11</v>
      </c>
      <c r="J85" s="16" t="s">
        <v>11</v>
      </c>
      <c r="K85" s="16" t="s">
        <v>11</v>
      </c>
    </row>
    <row r="86" spans="1:11" ht="75" customHeight="1" x14ac:dyDescent="0.25">
      <c r="A86" s="2" t="s">
        <v>25</v>
      </c>
      <c r="B86" s="36" t="s">
        <v>58</v>
      </c>
      <c r="C86" s="39" t="s">
        <v>46</v>
      </c>
      <c r="D86" s="3">
        <f>D89-D87</f>
        <v>51000</v>
      </c>
      <c r="E86" s="3">
        <f t="shared" ref="E86" si="40">E89-E87</f>
        <v>52529.98</v>
      </c>
      <c r="F86" s="3">
        <f>F89-F87</f>
        <v>54059.97</v>
      </c>
      <c r="G86" s="16" t="s">
        <v>11</v>
      </c>
      <c r="H86" s="16" t="s">
        <v>11</v>
      </c>
      <c r="I86" s="4">
        <f>ROUND((D86+E86+F86)/3,2)</f>
        <v>52529.98</v>
      </c>
      <c r="J86" s="19" t="s">
        <v>11</v>
      </c>
      <c r="K86" s="27">
        <f>K89-K87</f>
        <v>945539.7</v>
      </c>
    </row>
    <row r="87" spans="1:11" ht="69.95" customHeight="1" x14ac:dyDescent="0.25">
      <c r="A87" s="2" t="s">
        <v>8</v>
      </c>
      <c r="B87" s="37"/>
      <c r="C87" s="40"/>
      <c r="D87" s="26">
        <f>ROUND(D89*D88/(100%+D88),2)</f>
        <v>10200</v>
      </c>
      <c r="E87" s="26">
        <f t="shared" ref="E87:F87" si="41">ROUND(E89*E88/(100%+E88),2)</f>
        <v>10506</v>
      </c>
      <c r="F87" s="26">
        <f t="shared" si="41"/>
        <v>10811.99</v>
      </c>
      <c r="G87" s="16" t="s">
        <v>11</v>
      </c>
      <c r="H87" s="16" t="s">
        <v>11</v>
      </c>
      <c r="I87" s="5">
        <f>I89-I86</f>
        <v>10506</v>
      </c>
      <c r="J87" s="16" t="s">
        <v>11</v>
      </c>
      <c r="K87" s="26">
        <f>ROUND(K89*K88/(100%+K88),2)</f>
        <v>189107.94</v>
      </c>
    </row>
    <row r="88" spans="1:11" ht="69.95" customHeight="1" x14ac:dyDescent="0.25">
      <c r="A88" s="2" t="s">
        <v>10</v>
      </c>
      <c r="B88" s="37"/>
      <c r="C88" s="40"/>
      <c r="D88" s="20">
        <v>0.2</v>
      </c>
      <c r="E88" s="20">
        <v>0.2</v>
      </c>
      <c r="F88" s="20">
        <v>0.2</v>
      </c>
      <c r="G88" s="16" t="s">
        <v>11</v>
      </c>
      <c r="H88" s="16" t="s">
        <v>11</v>
      </c>
      <c r="I88" s="16" t="s">
        <v>11</v>
      </c>
      <c r="J88" s="16" t="s">
        <v>11</v>
      </c>
      <c r="K88" s="20">
        <v>0.2</v>
      </c>
    </row>
    <row r="89" spans="1:11" ht="75" customHeight="1" x14ac:dyDescent="0.25">
      <c r="A89" s="2" t="s">
        <v>26</v>
      </c>
      <c r="B89" s="38"/>
      <c r="C89" s="41"/>
      <c r="D89" s="21">
        <v>61200</v>
      </c>
      <c r="E89" s="21">
        <v>63035.98</v>
      </c>
      <c r="F89" s="29">
        <v>64871.96</v>
      </c>
      <c r="G89" s="7">
        <f>_xlfn.STDEV.S(D89,E89,F89)/I89*100</f>
        <v>2.9125905554256466</v>
      </c>
      <c r="H89" s="28">
        <f>(MAX(D89:F89)*100/MIN(D89:F89))-100</f>
        <v>5.9999346405228806</v>
      </c>
      <c r="I89" s="5">
        <f>ROUND((D89+E89+F89)/3,2)</f>
        <v>63035.98</v>
      </c>
      <c r="J89" s="19">
        <v>1</v>
      </c>
      <c r="K89" s="5">
        <f>ROUND(I89*D90*J89,2)</f>
        <v>1134647.6399999999</v>
      </c>
    </row>
    <row r="90" spans="1:11" x14ac:dyDescent="0.25">
      <c r="A90" s="2" t="s">
        <v>14</v>
      </c>
      <c r="B90" s="16"/>
      <c r="C90" s="16"/>
      <c r="D90" s="42">
        <v>18</v>
      </c>
      <c r="E90" s="43"/>
      <c r="F90" s="44"/>
      <c r="G90" s="16" t="s">
        <v>11</v>
      </c>
      <c r="H90" s="16" t="s">
        <v>11</v>
      </c>
      <c r="I90" s="16" t="s">
        <v>11</v>
      </c>
      <c r="J90" s="16" t="s">
        <v>11</v>
      </c>
      <c r="K90" s="16" t="s">
        <v>11</v>
      </c>
    </row>
    <row r="91" spans="1:11" ht="75" customHeight="1" x14ac:dyDescent="0.25">
      <c r="A91" s="2" t="s">
        <v>27</v>
      </c>
      <c r="B91" s="36" t="s">
        <v>45</v>
      </c>
      <c r="C91" s="39" t="s">
        <v>46</v>
      </c>
      <c r="D91" s="3">
        <f>D94-D92</f>
        <v>1383.33</v>
      </c>
      <c r="E91" s="3">
        <f t="shared" ref="E91:F91" si="42">E94-E92</f>
        <v>1424.5</v>
      </c>
      <c r="F91" s="3">
        <f t="shared" si="42"/>
        <v>1465.67</v>
      </c>
      <c r="G91" s="16" t="s">
        <v>11</v>
      </c>
      <c r="H91" s="16" t="s">
        <v>11</v>
      </c>
      <c r="I91" s="4">
        <f>ROUND((D91+E91+F91)/3,2)</f>
        <v>1424.5</v>
      </c>
      <c r="J91" s="16" t="s">
        <v>11</v>
      </c>
      <c r="K91" s="27">
        <f t="shared" ref="K91" si="43">K94-K92</f>
        <v>1994300</v>
      </c>
    </row>
    <row r="92" spans="1:11" ht="69.95" customHeight="1" x14ac:dyDescent="0.25">
      <c r="A92" s="2" t="s">
        <v>8</v>
      </c>
      <c r="B92" s="37"/>
      <c r="C92" s="40"/>
      <c r="D92" s="26">
        <f t="shared" ref="D92:F92" si="44">ROUND(D94*D93/(100%+D93),2)</f>
        <v>276.67</v>
      </c>
      <c r="E92" s="26">
        <f t="shared" si="44"/>
        <v>284.89999999999998</v>
      </c>
      <c r="F92" s="26">
        <f t="shared" si="44"/>
        <v>293.13</v>
      </c>
      <c r="G92" s="16" t="s">
        <v>11</v>
      </c>
      <c r="H92" s="16" t="s">
        <v>11</v>
      </c>
      <c r="I92" s="5">
        <f>I94-I91</f>
        <v>284.90000000000009</v>
      </c>
      <c r="J92" s="16" t="s">
        <v>11</v>
      </c>
      <c r="K92" s="26">
        <f>ROUND(K94*K93/(100%+K93),2)</f>
        <v>398860</v>
      </c>
    </row>
    <row r="93" spans="1:11" ht="69.95" customHeight="1" x14ac:dyDescent="0.25">
      <c r="A93" s="2" t="s">
        <v>10</v>
      </c>
      <c r="B93" s="37"/>
      <c r="C93" s="40"/>
      <c r="D93" s="20">
        <v>0.2</v>
      </c>
      <c r="E93" s="20">
        <v>0.2</v>
      </c>
      <c r="F93" s="25">
        <v>0.2</v>
      </c>
      <c r="G93" s="16" t="s">
        <v>11</v>
      </c>
      <c r="H93" s="16" t="s">
        <v>11</v>
      </c>
      <c r="I93" s="16" t="s">
        <v>11</v>
      </c>
      <c r="J93" s="16" t="s">
        <v>11</v>
      </c>
      <c r="K93" s="20">
        <v>0.2</v>
      </c>
    </row>
    <row r="94" spans="1:11" ht="75" customHeight="1" x14ac:dyDescent="0.25">
      <c r="A94" s="2" t="s">
        <v>26</v>
      </c>
      <c r="B94" s="38"/>
      <c r="C94" s="41"/>
      <c r="D94" s="21">
        <v>1660</v>
      </c>
      <c r="E94" s="21">
        <v>1709.4</v>
      </c>
      <c r="F94" s="29">
        <v>1758.8</v>
      </c>
      <c r="G94" s="7">
        <f>_xlfn.STDEV.S(D94,E94,F94)/I94*100</f>
        <v>2.8899028899028885</v>
      </c>
      <c r="H94" s="15">
        <f>(MAX(D94:F94)*100/MIN(D94:F94))-100</f>
        <v>5.9518072289156692</v>
      </c>
      <c r="I94" s="5">
        <f>ROUND((D94+E94+F94)/3,2)</f>
        <v>1709.4</v>
      </c>
      <c r="J94" s="19">
        <v>1</v>
      </c>
      <c r="K94" s="5">
        <f>ROUND(I94*D95*J94,2)</f>
        <v>2393160</v>
      </c>
    </row>
    <row r="95" spans="1:11" x14ac:dyDescent="0.25">
      <c r="A95" s="2" t="s">
        <v>14</v>
      </c>
      <c r="B95" s="16"/>
      <c r="C95" s="16"/>
      <c r="D95" s="35">
        <v>1400</v>
      </c>
      <c r="E95" s="35"/>
      <c r="F95" s="35"/>
      <c r="G95" s="16" t="s">
        <v>11</v>
      </c>
      <c r="H95" s="16" t="s">
        <v>11</v>
      </c>
      <c r="I95" s="16" t="s">
        <v>11</v>
      </c>
      <c r="J95" s="16" t="s">
        <v>11</v>
      </c>
      <c r="K95" s="16" t="s">
        <v>11</v>
      </c>
    </row>
    <row r="96" spans="1:11" ht="75" customHeight="1" x14ac:dyDescent="0.25">
      <c r="A96" s="2" t="s">
        <v>27</v>
      </c>
      <c r="B96" s="36" t="s">
        <v>59</v>
      </c>
      <c r="C96" s="39" t="s">
        <v>29</v>
      </c>
      <c r="D96" s="3">
        <f>D99-D97</f>
        <v>13058.33</v>
      </c>
      <c r="E96" s="3">
        <f t="shared" ref="E96:F96" si="45">E99-E97</f>
        <v>13580.55</v>
      </c>
      <c r="F96" s="3">
        <f t="shared" si="45"/>
        <v>14102.77</v>
      </c>
      <c r="G96" s="16" t="s">
        <v>11</v>
      </c>
      <c r="H96" s="16" t="s">
        <v>11</v>
      </c>
      <c r="I96" s="4">
        <f>ROUND((D96+E96+F96)/3,2)</f>
        <v>13580.55</v>
      </c>
      <c r="J96" s="16" t="s">
        <v>11</v>
      </c>
      <c r="K96" s="27">
        <f t="shared" ref="K96" si="46">K99-K97</f>
        <v>1086444</v>
      </c>
    </row>
    <row r="97" spans="1:11" ht="69.95" customHeight="1" x14ac:dyDescent="0.25">
      <c r="A97" s="2" t="s">
        <v>8</v>
      </c>
      <c r="B97" s="37"/>
      <c r="C97" s="40"/>
      <c r="D97" s="26">
        <f t="shared" ref="D97:F97" si="47">ROUND(D99*D98/(100%+D98),2)</f>
        <v>2611.67</v>
      </c>
      <c r="E97" s="26">
        <f t="shared" si="47"/>
        <v>2716.11</v>
      </c>
      <c r="F97" s="26">
        <f t="shared" si="47"/>
        <v>2820.55</v>
      </c>
      <c r="G97" s="16" t="s">
        <v>11</v>
      </c>
      <c r="H97" s="16" t="s">
        <v>11</v>
      </c>
      <c r="I97" s="5">
        <f>I99-I96</f>
        <v>2716.1100000000006</v>
      </c>
      <c r="J97" s="16" t="s">
        <v>11</v>
      </c>
      <c r="K97" s="26">
        <f>ROUND(K99*K98/(100%+K98),2)</f>
        <v>217288.8</v>
      </c>
    </row>
    <row r="98" spans="1:11" ht="69.95" customHeight="1" x14ac:dyDescent="0.25">
      <c r="A98" s="2" t="s">
        <v>10</v>
      </c>
      <c r="B98" s="37"/>
      <c r="C98" s="40"/>
      <c r="D98" s="20">
        <v>0.2</v>
      </c>
      <c r="E98" s="20">
        <v>0.2</v>
      </c>
      <c r="F98" s="25">
        <v>0.2</v>
      </c>
      <c r="G98" s="16" t="s">
        <v>11</v>
      </c>
      <c r="H98" s="16" t="s">
        <v>11</v>
      </c>
      <c r="I98" s="16" t="s">
        <v>11</v>
      </c>
      <c r="J98" s="16" t="s">
        <v>11</v>
      </c>
      <c r="K98" s="20">
        <v>0.2</v>
      </c>
    </row>
    <row r="99" spans="1:11" ht="75" customHeight="1" x14ac:dyDescent="0.25">
      <c r="A99" s="2" t="s">
        <v>26</v>
      </c>
      <c r="B99" s="38"/>
      <c r="C99" s="41"/>
      <c r="D99" s="21">
        <v>15670</v>
      </c>
      <c r="E99" s="21">
        <v>16296.66</v>
      </c>
      <c r="F99" s="29">
        <v>16923.32</v>
      </c>
      <c r="G99" s="7">
        <f>_xlfn.STDEV.S(D99,E99,F99)/I99*100</f>
        <v>3.8453278156382957</v>
      </c>
      <c r="H99" s="15">
        <f>(MAX(D99:F99)*100/MIN(D99:F99))-100</f>
        <v>7.9982131461391219</v>
      </c>
      <c r="I99" s="5">
        <f>ROUND((D99+E99+F99)/3,2)</f>
        <v>16296.66</v>
      </c>
      <c r="J99" s="19">
        <v>1</v>
      </c>
      <c r="K99" s="5">
        <f>ROUND(I99*D100*J99,2)</f>
        <v>1303732.8</v>
      </c>
    </row>
    <row r="100" spans="1:11" x14ac:dyDescent="0.25">
      <c r="A100" s="2" t="s">
        <v>14</v>
      </c>
      <c r="B100" s="16"/>
      <c r="C100" s="16"/>
      <c r="D100" s="35">
        <v>80</v>
      </c>
      <c r="E100" s="35"/>
      <c r="F100" s="35"/>
      <c r="G100" s="16" t="s">
        <v>11</v>
      </c>
      <c r="H100" s="16" t="s">
        <v>11</v>
      </c>
      <c r="I100" s="16" t="s">
        <v>11</v>
      </c>
      <c r="J100" s="16" t="s">
        <v>11</v>
      </c>
      <c r="K100" s="16" t="s">
        <v>11</v>
      </c>
    </row>
    <row r="101" spans="1:11" ht="75" customHeight="1" x14ac:dyDescent="0.25">
      <c r="A101" s="2" t="s">
        <v>25</v>
      </c>
      <c r="B101" s="36" t="s">
        <v>47</v>
      </c>
      <c r="C101" s="39" t="s">
        <v>29</v>
      </c>
      <c r="D101" s="3">
        <f>D104-D102</f>
        <v>6933.33</v>
      </c>
      <c r="E101" s="3">
        <f t="shared" ref="E101" si="48">E104-E102</f>
        <v>7210.02</v>
      </c>
      <c r="F101" s="3">
        <f>F104-F102</f>
        <v>7486.7199999999993</v>
      </c>
      <c r="G101" s="16" t="s">
        <v>11</v>
      </c>
      <c r="H101" s="16" t="s">
        <v>11</v>
      </c>
      <c r="I101" s="4">
        <f>ROUND((D101+E101+F101)/3,2)</f>
        <v>7210.02</v>
      </c>
      <c r="J101" s="19" t="s">
        <v>11</v>
      </c>
      <c r="K101" s="27">
        <f>K104-K102</f>
        <v>115360.40000000001</v>
      </c>
    </row>
    <row r="102" spans="1:11" ht="69.95" customHeight="1" x14ac:dyDescent="0.25">
      <c r="A102" s="2" t="s">
        <v>8</v>
      </c>
      <c r="B102" s="37"/>
      <c r="C102" s="40"/>
      <c r="D102" s="26">
        <f>ROUND(D104*D103/(100%+D103),2)</f>
        <v>1386.67</v>
      </c>
      <c r="E102" s="26">
        <f t="shared" ref="E102:F102" si="49">ROUND(E104*E103/(100%+E103),2)</f>
        <v>1442.01</v>
      </c>
      <c r="F102" s="26">
        <f t="shared" si="49"/>
        <v>1497.34</v>
      </c>
      <c r="G102" s="16" t="s">
        <v>11</v>
      </c>
      <c r="H102" s="16" t="s">
        <v>11</v>
      </c>
      <c r="I102" s="5">
        <f>I104-I101</f>
        <v>1442.0100000000002</v>
      </c>
      <c r="J102" s="16" t="s">
        <v>11</v>
      </c>
      <c r="K102" s="26">
        <f>ROUND(K104*K103/(100%+K103),2)</f>
        <v>23072.080000000002</v>
      </c>
    </row>
    <row r="103" spans="1:11" ht="69.95" customHeight="1" x14ac:dyDescent="0.25">
      <c r="A103" s="2" t="s">
        <v>10</v>
      </c>
      <c r="B103" s="37"/>
      <c r="C103" s="40"/>
      <c r="D103" s="20">
        <v>0.2</v>
      </c>
      <c r="E103" s="20">
        <v>0.2</v>
      </c>
      <c r="F103" s="20">
        <v>0.2</v>
      </c>
      <c r="G103" s="16" t="s">
        <v>11</v>
      </c>
      <c r="H103" s="16" t="s">
        <v>11</v>
      </c>
      <c r="I103" s="16" t="s">
        <v>11</v>
      </c>
      <c r="J103" s="16" t="s">
        <v>11</v>
      </c>
      <c r="K103" s="20">
        <v>0.2</v>
      </c>
    </row>
    <row r="104" spans="1:11" ht="75" customHeight="1" x14ac:dyDescent="0.25">
      <c r="A104" s="2" t="s">
        <v>26</v>
      </c>
      <c r="B104" s="38"/>
      <c r="C104" s="41"/>
      <c r="D104" s="21">
        <v>8320</v>
      </c>
      <c r="E104" s="21">
        <v>8652.0300000000007</v>
      </c>
      <c r="F104" s="29">
        <v>8984.06</v>
      </c>
      <c r="G104" s="7">
        <f>_xlfn.STDEV.S(D104,E104,F104)/I104*100</f>
        <v>3.837596494695461</v>
      </c>
      <c r="H104" s="28">
        <f>(MAX(D104:F104)*100/MIN(D104:F104))-100</f>
        <v>7.981490384615384</v>
      </c>
      <c r="I104" s="5">
        <f>ROUND((D104+E104+F104)/3,2)</f>
        <v>8652.0300000000007</v>
      </c>
      <c r="J104" s="19">
        <v>1</v>
      </c>
      <c r="K104" s="5">
        <f>ROUND(I104*D105*J104,2)</f>
        <v>138432.48000000001</v>
      </c>
    </row>
    <row r="105" spans="1:11" x14ac:dyDescent="0.25">
      <c r="A105" s="2" t="s">
        <v>14</v>
      </c>
      <c r="B105" s="16"/>
      <c r="C105" s="16"/>
      <c r="D105" s="42">
        <v>16</v>
      </c>
      <c r="E105" s="43"/>
      <c r="F105" s="44"/>
      <c r="G105" s="16" t="s">
        <v>11</v>
      </c>
      <c r="H105" s="16" t="s">
        <v>11</v>
      </c>
      <c r="I105" s="16" t="s">
        <v>11</v>
      </c>
      <c r="J105" s="16" t="s">
        <v>11</v>
      </c>
      <c r="K105" s="16" t="s">
        <v>11</v>
      </c>
    </row>
    <row r="106" spans="1:11" ht="75" customHeight="1" x14ac:dyDescent="0.25">
      <c r="A106" s="2" t="s">
        <v>27</v>
      </c>
      <c r="B106" s="36" t="s">
        <v>48</v>
      </c>
      <c r="C106" s="39" t="s">
        <v>29</v>
      </c>
      <c r="D106" s="3">
        <f>D109-D107</f>
        <v>9141.67</v>
      </c>
      <c r="E106" s="3">
        <f t="shared" ref="E106:F106" si="50">E109-E107</f>
        <v>9712.83</v>
      </c>
      <c r="F106" s="3">
        <f t="shared" si="50"/>
        <v>10284</v>
      </c>
      <c r="G106" s="16" t="s">
        <v>11</v>
      </c>
      <c r="H106" s="16" t="s">
        <v>11</v>
      </c>
      <c r="I106" s="4">
        <f>ROUND((D106+E106+F106)/3,2)</f>
        <v>9712.83</v>
      </c>
      <c r="J106" s="16" t="s">
        <v>11</v>
      </c>
      <c r="K106" s="27">
        <f t="shared" ref="K106" si="51">K109-K107</f>
        <v>106841.17</v>
      </c>
    </row>
    <row r="107" spans="1:11" ht="69.95" customHeight="1" x14ac:dyDescent="0.25">
      <c r="A107" s="2" t="s">
        <v>8</v>
      </c>
      <c r="B107" s="37"/>
      <c r="C107" s="40"/>
      <c r="D107" s="26">
        <f t="shared" ref="D107:F107" si="52">ROUND(D109*D108/(100%+D108),2)</f>
        <v>1828.33</v>
      </c>
      <c r="E107" s="26">
        <f t="shared" si="52"/>
        <v>1942.57</v>
      </c>
      <c r="F107" s="26">
        <f t="shared" si="52"/>
        <v>2056.8000000000002</v>
      </c>
      <c r="G107" s="16" t="s">
        <v>11</v>
      </c>
      <c r="H107" s="16" t="s">
        <v>11</v>
      </c>
      <c r="I107" s="5">
        <f>I109-I106</f>
        <v>1942.5699999999997</v>
      </c>
      <c r="J107" s="16" t="s">
        <v>11</v>
      </c>
      <c r="K107" s="26">
        <f>ROUND(K109*K108/(100%+K108),2)</f>
        <v>21368.23</v>
      </c>
    </row>
    <row r="108" spans="1:11" ht="69.95" customHeight="1" x14ac:dyDescent="0.25">
      <c r="A108" s="2" t="s">
        <v>10</v>
      </c>
      <c r="B108" s="37"/>
      <c r="C108" s="40"/>
      <c r="D108" s="20">
        <v>0.2</v>
      </c>
      <c r="E108" s="20">
        <v>0.2</v>
      </c>
      <c r="F108" s="25">
        <v>0.2</v>
      </c>
      <c r="G108" s="16" t="s">
        <v>11</v>
      </c>
      <c r="H108" s="16" t="s">
        <v>11</v>
      </c>
      <c r="I108" s="16" t="s">
        <v>11</v>
      </c>
      <c r="J108" s="16" t="s">
        <v>11</v>
      </c>
      <c r="K108" s="20">
        <v>0.2</v>
      </c>
    </row>
    <row r="109" spans="1:11" ht="75" customHeight="1" x14ac:dyDescent="0.25">
      <c r="A109" s="2" t="s">
        <v>26</v>
      </c>
      <c r="B109" s="38"/>
      <c r="C109" s="41"/>
      <c r="D109" s="21">
        <v>10970</v>
      </c>
      <c r="E109" s="21">
        <v>11655.4</v>
      </c>
      <c r="F109" s="29">
        <v>12340.8</v>
      </c>
      <c r="G109" s="7">
        <f>_xlfn.STDEV.S(D109,E109,F109)/I109*100</f>
        <v>5.8805360605384598</v>
      </c>
      <c r="H109" s="15">
        <f>(MAX(D109:F109)*100/MIN(D109:F109))-100</f>
        <v>12.495897903372835</v>
      </c>
      <c r="I109" s="5">
        <f>ROUND((D109+E109+F109)/3,2)</f>
        <v>11655.4</v>
      </c>
      <c r="J109" s="19">
        <v>1</v>
      </c>
      <c r="K109" s="5">
        <f>ROUND(I109*D110*J109,2)</f>
        <v>128209.4</v>
      </c>
    </row>
    <row r="110" spans="1:11" x14ac:dyDescent="0.25">
      <c r="A110" s="2" t="s">
        <v>14</v>
      </c>
      <c r="B110" s="16"/>
      <c r="C110" s="16"/>
      <c r="D110" s="35">
        <v>11</v>
      </c>
      <c r="E110" s="35"/>
      <c r="F110" s="35"/>
      <c r="G110" s="16" t="s">
        <v>11</v>
      </c>
      <c r="H110" s="16" t="s">
        <v>11</v>
      </c>
      <c r="I110" s="16" t="s">
        <v>11</v>
      </c>
      <c r="J110" s="16" t="s">
        <v>11</v>
      </c>
      <c r="K110" s="16" t="s">
        <v>11</v>
      </c>
    </row>
    <row r="111" spans="1:11" ht="75" customHeight="1" x14ac:dyDescent="0.25">
      <c r="A111" s="2" t="s">
        <v>27</v>
      </c>
      <c r="B111" s="36" t="s">
        <v>49</v>
      </c>
      <c r="C111" s="39" t="s">
        <v>29</v>
      </c>
      <c r="D111" s="3">
        <f>D114-D112</f>
        <v>4641.67</v>
      </c>
      <c r="E111" s="3">
        <f t="shared" ref="E111:F111" si="53">E114-E112</f>
        <v>4907.99</v>
      </c>
      <c r="F111" s="3">
        <f t="shared" si="53"/>
        <v>5174.3200000000006</v>
      </c>
      <c r="G111" s="16" t="s">
        <v>11</v>
      </c>
      <c r="H111" s="16" t="s">
        <v>11</v>
      </c>
      <c r="I111" s="4">
        <f>ROUND((D111+E111+F111)/3,2)</f>
        <v>4907.99</v>
      </c>
      <c r="J111" s="16" t="s">
        <v>11</v>
      </c>
      <c r="K111" s="27">
        <f t="shared" ref="K111" si="54">K114-K112</f>
        <v>319019.45999999996</v>
      </c>
    </row>
    <row r="112" spans="1:11" ht="69.95" customHeight="1" x14ac:dyDescent="0.25">
      <c r="A112" s="2" t="s">
        <v>8</v>
      </c>
      <c r="B112" s="37"/>
      <c r="C112" s="40"/>
      <c r="D112" s="26">
        <f t="shared" ref="D112:F112" si="55">ROUND(D114*D113/(100%+D113),2)</f>
        <v>928.33</v>
      </c>
      <c r="E112" s="26">
        <f t="shared" si="55"/>
        <v>981.6</v>
      </c>
      <c r="F112" s="26">
        <f t="shared" si="55"/>
        <v>1034.8599999999999</v>
      </c>
      <c r="G112" s="16" t="s">
        <v>11</v>
      </c>
      <c r="H112" s="16" t="s">
        <v>11</v>
      </c>
      <c r="I112" s="5">
        <f>I114-I111</f>
        <v>981.60000000000036</v>
      </c>
      <c r="J112" s="16" t="s">
        <v>11</v>
      </c>
      <c r="K112" s="26">
        <f>ROUND(K114*K113/(100%+K113),2)</f>
        <v>63803.89</v>
      </c>
    </row>
    <row r="113" spans="1:11" ht="69.95" customHeight="1" x14ac:dyDescent="0.25">
      <c r="A113" s="2" t="s">
        <v>10</v>
      </c>
      <c r="B113" s="37"/>
      <c r="C113" s="40"/>
      <c r="D113" s="20">
        <v>0.2</v>
      </c>
      <c r="E113" s="20">
        <v>0.2</v>
      </c>
      <c r="F113" s="25">
        <v>0.2</v>
      </c>
      <c r="G113" s="16" t="s">
        <v>11</v>
      </c>
      <c r="H113" s="16" t="s">
        <v>11</v>
      </c>
      <c r="I113" s="16" t="s">
        <v>11</v>
      </c>
      <c r="J113" s="16" t="s">
        <v>11</v>
      </c>
      <c r="K113" s="20">
        <v>0.2</v>
      </c>
    </row>
    <row r="114" spans="1:11" ht="75" customHeight="1" x14ac:dyDescent="0.25">
      <c r="A114" s="2" t="s">
        <v>26</v>
      </c>
      <c r="B114" s="38"/>
      <c r="C114" s="41"/>
      <c r="D114" s="21">
        <v>5570</v>
      </c>
      <c r="E114" s="21">
        <v>5889.59</v>
      </c>
      <c r="F114" s="29">
        <v>6209.18</v>
      </c>
      <c r="G114" s="7">
        <f>_xlfn.STDEV.S(D114,E114,F114)/I114*100</f>
        <v>5.4263539567270413</v>
      </c>
      <c r="H114" s="15">
        <f>(MAX(D114:F114)*100/MIN(D114:F114))-100</f>
        <v>11.475403949730705</v>
      </c>
      <c r="I114" s="5">
        <f>ROUND((D114+E114+F114)/3,2)</f>
        <v>5889.59</v>
      </c>
      <c r="J114" s="19">
        <v>1</v>
      </c>
      <c r="K114" s="5">
        <f>ROUND(I114*D115*J114,2)</f>
        <v>382823.35</v>
      </c>
    </row>
    <row r="115" spans="1:11" x14ac:dyDescent="0.25">
      <c r="A115" s="2" t="s">
        <v>14</v>
      </c>
      <c r="B115" s="16"/>
      <c r="C115" s="16"/>
      <c r="D115" s="35">
        <v>65</v>
      </c>
      <c r="E115" s="35"/>
      <c r="F115" s="35"/>
      <c r="G115" s="16" t="s">
        <v>11</v>
      </c>
      <c r="H115" s="16" t="s">
        <v>11</v>
      </c>
      <c r="I115" s="16" t="s">
        <v>11</v>
      </c>
      <c r="J115" s="16" t="s">
        <v>11</v>
      </c>
      <c r="K115" s="16" t="s">
        <v>11</v>
      </c>
    </row>
    <row r="116" spans="1:11" ht="75" customHeight="1" x14ac:dyDescent="0.25">
      <c r="A116" s="2" t="s">
        <v>25</v>
      </c>
      <c r="B116" s="36" t="s">
        <v>52</v>
      </c>
      <c r="C116" s="39" t="s">
        <v>46</v>
      </c>
      <c r="D116" s="3">
        <f>D119-D117</f>
        <v>15708.33</v>
      </c>
      <c r="E116" s="3">
        <f t="shared" ref="E116" si="56">E119-E117</f>
        <v>16376.97</v>
      </c>
      <c r="F116" s="3">
        <f>F119-F117</f>
        <v>17045.620000000003</v>
      </c>
      <c r="G116" s="16" t="s">
        <v>11</v>
      </c>
      <c r="H116" s="16" t="s">
        <v>11</v>
      </c>
      <c r="I116" s="4">
        <f>ROUND((D116+E116+F116)/3,2)</f>
        <v>16376.97</v>
      </c>
      <c r="J116" s="19" t="s">
        <v>11</v>
      </c>
      <c r="K116" s="27">
        <f>K119-K117</f>
        <v>49130.92</v>
      </c>
    </row>
    <row r="117" spans="1:11" ht="69.95" customHeight="1" x14ac:dyDescent="0.25">
      <c r="A117" s="2" t="s">
        <v>8</v>
      </c>
      <c r="B117" s="37"/>
      <c r="C117" s="40"/>
      <c r="D117" s="26">
        <f>ROUND(D119*D118/(100%+D118),2)</f>
        <v>3141.67</v>
      </c>
      <c r="E117" s="26">
        <f t="shared" ref="E117:F117" si="57">ROUND(E119*E118/(100%+E118),2)</f>
        <v>3275.4</v>
      </c>
      <c r="F117" s="26">
        <f t="shared" si="57"/>
        <v>3409.12</v>
      </c>
      <c r="G117" s="16" t="s">
        <v>11</v>
      </c>
      <c r="H117" s="16" t="s">
        <v>11</v>
      </c>
      <c r="I117" s="5">
        <f>I119-I116</f>
        <v>3275.3999999999996</v>
      </c>
      <c r="J117" s="16" t="s">
        <v>11</v>
      </c>
      <c r="K117" s="26">
        <f>ROUND(K119*K118/(100%+K118),2)</f>
        <v>9826.19</v>
      </c>
    </row>
    <row r="118" spans="1:11" ht="69.95" customHeight="1" x14ac:dyDescent="0.25">
      <c r="A118" s="2" t="s">
        <v>10</v>
      </c>
      <c r="B118" s="37"/>
      <c r="C118" s="40"/>
      <c r="D118" s="20">
        <v>0.2</v>
      </c>
      <c r="E118" s="20">
        <v>0.2</v>
      </c>
      <c r="F118" s="20">
        <v>0.2</v>
      </c>
      <c r="G118" s="16" t="s">
        <v>11</v>
      </c>
      <c r="H118" s="16" t="s">
        <v>11</v>
      </c>
      <c r="I118" s="16" t="s">
        <v>11</v>
      </c>
      <c r="J118" s="16" t="s">
        <v>11</v>
      </c>
      <c r="K118" s="20">
        <v>0.2</v>
      </c>
    </row>
    <row r="119" spans="1:11" ht="75" customHeight="1" x14ac:dyDescent="0.25">
      <c r="A119" s="2" t="s">
        <v>26</v>
      </c>
      <c r="B119" s="38"/>
      <c r="C119" s="41"/>
      <c r="D119" s="21">
        <v>18850</v>
      </c>
      <c r="E119" s="21">
        <v>19652.37</v>
      </c>
      <c r="F119" s="29">
        <v>20454.740000000002</v>
      </c>
      <c r="G119" s="7">
        <f>_xlfn.STDEV.S(D119,E119,F119)/I119*100</f>
        <v>4.0828154568634769</v>
      </c>
      <c r="H119" s="28">
        <f>(MAX(D119:F119)*100/MIN(D119:F119))-100</f>
        <v>8.5132095490716324</v>
      </c>
      <c r="I119" s="5">
        <f>ROUND((D119+E119+F119)/3,2)</f>
        <v>19652.37</v>
      </c>
      <c r="J119" s="19">
        <v>1</v>
      </c>
      <c r="K119" s="5">
        <f>ROUND(I119*D120*J119,2)</f>
        <v>58957.11</v>
      </c>
    </row>
    <row r="120" spans="1:11" x14ac:dyDescent="0.25">
      <c r="A120" s="32" t="s">
        <v>14</v>
      </c>
      <c r="B120" s="33"/>
      <c r="C120" s="33"/>
      <c r="D120" s="46">
        <v>3</v>
      </c>
      <c r="E120" s="47"/>
      <c r="F120" s="48"/>
      <c r="G120" s="16" t="s">
        <v>11</v>
      </c>
      <c r="H120" s="16" t="s">
        <v>11</v>
      </c>
      <c r="I120" s="16" t="s">
        <v>11</v>
      </c>
      <c r="J120" s="16" t="s">
        <v>11</v>
      </c>
      <c r="K120" s="16" t="s">
        <v>11</v>
      </c>
    </row>
    <row r="121" spans="1:11" ht="75" customHeight="1" x14ac:dyDescent="0.25">
      <c r="A121" s="2" t="s">
        <v>27</v>
      </c>
      <c r="B121" s="36" t="s">
        <v>50</v>
      </c>
      <c r="C121" s="39" t="s">
        <v>29</v>
      </c>
      <c r="D121" s="3">
        <f>D124-D122</f>
        <v>11691.67</v>
      </c>
      <c r="E121" s="3">
        <f t="shared" ref="E121:F121" si="58">E124-E122</f>
        <v>12359.97</v>
      </c>
      <c r="F121" s="3">
        <f t="shared" si="58"/>
        <v>13028.28</v>
      </c>
      <c r="G121" s="16" t="s">
        <v>11</v>
      </c>
      <c r="H121" s="16" t="s">
        <v>11</v>
      </c>
      <c r="I121" s="4">
        <f>ROUND((D121+E121+F121)/3,2)</f>
        <v>12359.97</v>
      </c>
      <c r="J121" s="16" t="s">
        <v>11</v>
      </c>
      <c r="K121" s="27">
        <f t="shared" ref="K121" si="59">K124-K122</f>
        <v>98879.799999999988</v>
      </c>
    </row>
    <row r="122" spans="1:11" ht="69.95" customHeight="1" x14ac:dyDescent="0.25">
      <c r="A122" s="2" t="s">
        <v>8</v>
      </c>
      <c r="B122" s="37"/>
      <c r="C122" s="40"/>
      <c r="D122" s="26">
        <f t="shared" ref="D122:F122" si="60">ROUND(D124*D123/(100%+D123),2)</f>
        <v>2338.33</v>
      </c>
      <c r="E122" s="26">
        <f t="shared" si="60"/>
        <v>2472</v>
      </c>
      <c r="F122" s="26">
        <f t="shared" si="60"/>
        <v>2605.66</v>
      </c>
      <c r="G122" s="16" t="s">
        <v>11</v>
      </c>
      <c r="H122" s="16" t="s">
        <v>11</v>
      </c>
      <c r="I122" s="5">
        <f>I124-I121</f>
        <v>2472</v>
      </c>
      <c r="J122" s="16" t="s">
        <v>11</v>
      </c>
      <c r="K122" s="26">
        <f>ROUND(K124*K123/(100%+K123),2)</f>
        <v>19775.96</v>
      </c>
    </row>
    <row r="123" spans="1:11" ht="69.95" customHeight="1" x14ac:dyDescent="0.25">
      <c r="A123" s="2" t="s">
        <v>10</v>
      </c>
      <c r="B123" s="37"/>
      <c r="C123" s="40"/>
      <c r="D123" s="20">
        <v>0.2</v>
      </c>
      <c r="E123" s="20">
        <v>0.2</v>
      </c>
      <c r="F123" s="25">
        <v>0.2</v>
      </c>
      <c r="G123" s="16" t="s">
        <v>11</v>
      </c>
      <c r="H123" s="16" t="s">
        <v>11</v>
      </c>
      <c r="I123" s="16" t="s">
        <v>11</v>
      </c>
      <c r="J123" s="16" t="s">
        <v>11</v>
      </c>
      <c r="K123" s="20">
        <v>0.2</v>
      </c>
    </row>
    <row r="124" spans="1:11" ht="75" customHeight="1" x14ac:dyDescent="0.25">
      <c r="A124" s="2" t="s">
        <v>26</v>
      </c>
      <c r="B124" s="38"/>
      <c r="C124" s="41"/>
      <c r="D124" s="21">
        <v>14030</v>
      </c>
      <c r="E124" s="21">
        <v>14831.97</v>
      </c>
      <c r="F124" s="29">
        <v>15633.94</v>
      </c>
      <c r="G124" s="7">
        <f>_xlfn.STDEV.S(D124,E124,F124)/I124*100</f>
        <v>5.4070362871553836</v>
      </c>
      <c r="H124" s="15">
        <f>(MAX(D124:F124)*100/MIN(D124:F124))-100</f>
        <v>11.43221667854597</v>
      </c>
      <c r="I124" s="5">
        <f>ROUND((D124+E124+F124)/3,2)</f>
        <v>14831.97</v>
      </c>
      <c r="J124" s="19">
        <v>1</v>
      </c>
      <c r="K124" s="5">
        <f>ROUND(I124*D125*J124,2)</f>
        <v>118655.76</v>
      </c>
    </row>
    <row r="125" spans="1:11" x14ac:dyDescent="0.25">
      <c r="A125" s="32" t="s">
        <v>14</v>
      </c>
      <c r="B125" s="33"/>
      <c r="C125" s="33"/>
      <c r="D125" s="45">
        <v>8</v>
      </c>
      <c r="E125" s="45"/>
      <c r="F125" s="45"/>
      <c r="G125" s="16" t="s">
        <v>11</v>
      </c>
      <c r="H125" s="16" t="s">
        <v>11</v>
      </c>
      <c r="I125" s="16" t="s">
        <v>11</v>
      </c>
      <c r="J125" s="16" t="s">
        <v>11</v>
      </c>
      <c r="K125" s="16" t="s">
        <v>11</v>
      </c>
    </row>
    <row r="126" spans="1:11" ht="75" customHeight="1" x14ac:dyDescent="0.25">
      <c r="A126" s="2" t="s">
        <v>27</v>
      </c>
      <c r="B126" s="36" t="s">
        <v>60</v>
      </c>
      <c r="C126" s="39" t="s">
        <v>51</v>
      </c>
      <c r="D126" s="3">
        <f>D129-D127</f>
        <v>1310833.33</v>
      </c>
      <c r="E126" s="3">
        <f t="shared" ref="E126:F126" si="61">E129-E127</f>
        <v>1340299.95</v>
      </c>
      <c r="F126" s="3">
        <f t="shared" si="61"/>
        <v>1369766.5699999998</v>
      </c>
      <c r="G126" s="16" t="s">
        <v>11</v>
      </c>
      <c r="H126" s="16" t="s">
        <v>11</v>
      </c>
      <c r="I126" s="4">
        <f>ROUND((D126+E126+F126)/3,2)</f>
        <v>1340299.95</v>
      </c>
      <c r="J126" s="16" t="s">
        <v>11</v>
      </c>
      <c r="K126" s="27">
        <f t="shared" ref="K126" si="62">K129-K127</f>
        <v>1340299.95</v>
      </c>
    </row>
    <row r="127" spans="1:11" ht="69.95" customHeight="1" x14ac:dyDescent="0.25">
      <c r="A127" s="2" t="s">
        <v>8</v>
      </c>
      <c r="B127" s="37"/>
      <c r="C127" s="40"/>
      <c r="D127" s="26">
        <f t="shared" ref="D127:F127" si="63">ROUND(D129*D128/(100%+D128),2)</f>
        <v>262166.67</v>
      </c>
      <c r="E127" s="26">
        <f t="shared" si="63"/>
        <v>268059.99</v>
      </c>
      <c r="F127" s="26">
        <f t="shared" si="63"/>
        <v>273953.31</v>
      </c>
      <c r="G127" s="16" t="s">
        <v>11</v>
      </c>
      <c r="H127" s="16" t="s">
        <v>11</v>
      </c>
      <c r="I127" s="5">
        <f>I129-I126</f>
        <v>268059.99</v>
      </c>
      <c r="J127" s="16" t="s">
        <v>11</v>
      </c>
      <c r="K127" s="26">
        <f>ROUND(K129*K128/(100%+K128),2)</f>
        <v>268059.99</v>
      </c>
    </row>
    <row r="128" spans="1:11" ht="69.95" customHeight="1" x14ac:dyDescent="0.25">
      <c r="A128" s="2" t="s">
        <v>10</v>
      </c>
      <c r="B128" s="37"/>
      <c r="C128" s="40"/>
      <c r="D128" s="20">
        <v>0.2</v>
      </c>
      <c r="E128" s="20">
        <v>0.2</v>
      </c>
      <c r="F128" s="25">
        <v>0.2</v>
      </c>
      <c r="G128" s="16" t="s">
        <v>11</v>
      </c>
      <c r="H128" s="16" t="s">
        <v>11</v>
      </c>
      <c r="I128" s="16" t="s">
        <v>11</v>
      </c>
      <c r="J128" s="16" t="s">
        <v>11</v>
      </c>
      <c r="K128" s="20">
        <v>0.2</v>
      </c>
    </row>
    <row r="129" spans="1:11" ht="75" customHeight="1" x14ac:dyDescent="0.25">
      <c r="A129" s="2" t="s">
        <v>26</v>
      </c>
      <c r="B129" s="38"/>
      <c r="C129" s="41"/>
      <c r="D129" s="29">
        <v>1573000</v>
      </c>
      <c r="E129" s="29">
        <v>1608359.94</v>
      </c>
      <c r="F129" s="29">
        <v>1643719.88</v>
      </c>
      <c r="G129" s="7">
        <f>_xlfn.STDEV.S(D129,E129,F129)/I129*100</f>
        <v>2.1985091222801749</v>
      </c>
      <c r="H129" s="15">
        <f>(MAX(D129:F129)*100/MIN(D129:F129))-100</f>
        <v>4.4958601398601417</v>
      </c>
      <c r="I129" s="5">
        <f>ROUND((D129+E129+F129)/3,2)</f>
        <v>1608359.94</v>
      </c>
      <c r="J129" s="19">
        <v>1</v>
      </c>
      <c r="K129" s="5">
        <f>ROUND(I129*D130*J129,2)</f>
        <v>1608359.94</v>
      </c>
    </row>
    <row r="130" spans="1:11" x14ac:dyDescent="0.25">
      <c r="A130" s="2" t="s">
        <v>14</v>
      </c>
      <c r="B130" s="16"/>
      <c r="C130" s="16"/>
      <c r="D130" s="35">
        <v>1</v>
      </c>
      <c r="E130" s="35"/>
      <c r="F130" s="35"/>
      <c r="G130" s="16" t="s">
        <v>11</v>
      </c>
      <c r="H130" s="16" t="s">
        <v>11</v>
      </c>
      <c r="I130" s="16" t="s">
        <v>11</v>
      </c>
      <c r="J130" s="16" t="s">
        <v>11</v>
      </c>
      <c r="K130" s="16" t="s">
        <v>11</v>
      </c>
    </row>
    <row r="131" spans="1:11" ht="75" customHeight="1" x14ac:dyDescent="0.25">
      <c r="A131" s="2" t="s">
        <v>27</v>
      </c>
      <c r="B131" s="36" t="s">
        <v>61</v>
      </c>
      <c r="C131" s="39" t="s">
        <v>51</v>
      </c>
      <c r="D131" s="3">
        <f>D134-D132</f>
        <v>1366666.67</v>
      </c>
      <c r="E131" s="3">
        <f t="shared" ref="E131:F131" si="64">E134-E132</f>
        <v>1407616.15</v>
      </c>
      <c r="F131" s="3">
        <f t="shared" si="64"/>
        <v>1448565.63</v>
      </c>
      <c r="G131" s="16" t="s">
        <v>11</v>
      </c>
      <c r="H131" s="16" t="s">
        <v>11</v>
      </c>
      <c r="I131" s="4">
        <f>ROUND((D131+E131+F131)/3,2)</f>
        <v>1407616.15</v>
      </c>
      <c r="J131" s="16" t="s">
        <v>11</v>
      </c>
      <c r="K131" s="27">
        <f t="shared" ref="K131" si="65">K134-K132</f>
        <v>1407616.15</v>
      </c>
    </row>
    <row r="132" spans="1:11" ht="69.95" customHeight="1" x14ac:dyDescent="0.25">
      <c r="A132" s="2" t="s">
        <v>8</v>
      </c>
      <c r="B132" s="37"/>
      <c r="C132" s="40"/>
      <c r="D132" s="26">
        <f t="shared" ref="D132:F132" si="66">ROUND(D134*D133/(100%+D133),2)</f>
        <v>273333.33</v>
      </c>
      <c r="E132" s="26">
        <f t="shared" si="66"/>
        <v>281523.23</v>
      </c>
      <c r="F132" s="26">
        <f t="shared" si="66"/>
        <v>289713.13</v>
      </c>
      <c r="G132" s="16" t="s">
        <v>11</v>
      </c>
      <c r="H132" s="16" t="s">
        <v>11</v>
      </c>
      <c r="I132" s="5">
        <f>I134-I131</f>
        <v>281523.23</v>
      </c>
      <c r="J132" s="16" t="s">
        <v>11</v>
      </c>
      <c r="K132" s="26">
        <f>ROUND(K134*K133/(100%+K133),2)</f>
        <v>281523.23</v>
      </c>
    </row>
    <row r="133" spans="1:11" ht="69.95" customHeight="1" x14ac:dyDescent="0.25">
      <c r="A133" s="2" t="s">
        <v>10</v>
      </c>
      <c r="B133" s="37"/>
      <c r="C133" s="40"/>
      <c r="D133" s="20">
        <v>0.2</v>
      </c>
      <c r="E133" s="20">
        <v>0.2</v>
      </c>
      <c r="F133" s="25">
        <v>0.2</v>
      </c>
      <c r="G133" s="16" t="s">
        <v>11</v>
      </c>
      <c r="H133" s="16" t="s">
        <v>11</v>
      </c>
      <c r="I133" s="16" t="s">
        <v>11</v>
      </c>
      <c r="J133" s="16" t="s">
        <v>11</v>
      </c>
      <c r="K133" s="20">
        <v>0.2</v>
      </c>
    </row>
    <row r="134" spans="1:11" ht="75" customHeight="1" x14ac:dyDescent="0.25">
      <c r="A134" s="2" t="s">
        <v>26</v>
      </c>
      <c r="B134" s="38"/>
      <c r="C134" s="41"/>
      <c r="D134" s="29">
        <v>1640000</v>
      </c>
      <c r="E134" s="29">
        <v>1689139.38</v>
      </c>
      <c r="F134" s="29">
        <v>1738278.76</v>
      </c>
      <c r="G134" s="7">
        <f>_xlfn.STDEV.S(D134,E134,F134)/I134*100</f>
        <v>2.9091370778413803</v>
      </c>
      <c r="H134" s="15">
        <f>(MAX(D134:F134)*100/MIN(D134:F134))-100</f>
        <v>5.9926073170731655</v>
      </c>
      <c r="I134" s="5">
        <f>ROUND((D134+E134+F134)/3,2)</f>
        <v>1689139.38</v>
      </c>
      <c r="J134" s="19">
        <v>1</v>
      </c>
      <c r="K134" s="5">
        <f>ROUND(I134*D135*J134,2)</f>
        <v>1689139.38</v>
      </c>
    </row>
    <row r="135" spans="1:11" x14ac:dyDescent="0.25">
      <c r="A135" s="2" t="s">
        <v>14</v>
      </c>
      <c r="B135" s="16"/>
      <c r="C135" s="16"/>
      <c r="D135" s="35">
        <v>1</v>
      </c>
      <c r="E135" s="35"/>
      <c r="F135" s="35"/>
      <c r="G135" s="16" t="s">
        <v>11</v>
      </c>
      <c r="H135" s="16" t="s">
        <v>11</v>
      </c>
      <c r="I135" s="16" t="s">
        <v>11</v>
      </c>
      <c r="J135" s="16" t="s">
        <v>11</v>
      </c>
      <c r="K135" s="16" t="s">
        <v>11</v>
      </c>
    </row>
    <row r="136" spans="1:11" ht="75" customHeight="1" x14ac:dyDescent="0.25">
      <c r="A136" s="2" t="s">
        <v>27</v>
      </c>
      <c r="B136" s="36" t="s">
        <v>62</v>
      </c>
      <c r="C136" s="39" t="s">
        <v>51</v>
      </c>
      <c r="D136" s="3">
        <f>D139-D137</f>
        <v>1179166.67</v>
      </c>
      <c r="E136" s="3">
        <f t="shared" ref="E136:F136" si="67">E139-E137</f>
        <v>1216633.3500000001</v>
      </c>
      <c r="F136" s="3">
        <f t="shared" si="67"/>
        <v>1254100.03</v>
      </c>
      <c r="G136" s="16" t="s">
        <v>11</v>
      </c>
      <c r="H136" s="16" t="s">
        <v>11</v>
      </c>
      <c r="I136" s="4">
        <f>ROUND((D136+E136+F136)/3,2)</f>
        <v>1216633.3500000001</v>
      </c>
      <c r="J136" s="16" t="s">
        <v>11</v>
      </c>
      <c r="K136" s="27">
        <f t="shared" ref="K136" si="68">K139-K137</f>
        <v>1216633.3500000001</v>
      </c>
    </row>
    <row r="137" spans="1:11" ht="69.95" customHeight="1" x14ac:dyDescent="0.25">
      <c r="A137" s="2" t="s">
        <v>8</v>
      </c>
      <c r="B137" s="37"/>
      <c r="C137" s="40"/>
      <c r="D137" s="26">
        <f t="shared" ref="D137:F137" si="69">ROUND(D139*D138/(100%+D138),2)</f>
        <v>235833.33</v>
      </c>
      <c r="E137" s="26">
        <f t="shared" si="69"/>
        <v>243326.67</v>
      </c>
      <c r="F137" s="26">
        <f t="shared" si="69"/>
        <v>250820.01</v>
      </c>
      <c r="G137" s="16" t="s">
        <v>11</v>
      </c>
      <c r="H137" s="16" t="s">
        <v>11</v>
      </c>
      <c r="I137" s="5">
        <f>I139-I136</f>
        <v>243326.66999999993</v>
      </c>
      <c r="J137" s="16" t="s">
        <v>11</v>
      </c>
      <c r="K137" s="26">
        <f>ROUND(K139*K138/(100%+K138),2)</f>
        <v>243326.67</v>
      </c>
    </row>
    <row r="138" spans="1:11" ht="69.95" customHeight="1" x14ac:dyDescent="0.25">
      <c r="A138" s="2" t="s">
        <v>10</v>
      </c>
      <c r="B138" s="37"/>
      <c r="C138" s="40"/>
      <c r="D138" s="20">
        <v>0.2</v>
      </c>
      <c r="E138" s="20">
        <v>0.2</v>
      </c>
      <c r="F138" s="25">
        <v>0.2</v>
      </c>
      <c r="G138" s="16" t="s">
        <v>11</v>
      </c>
      <c r="H138" s="16" t="s">
        <v>11</v>
      </c>
      <c r="I138" s="16" t="s">
        <v>11</v>
      </c>
      <c r="J138" s="16" t="s">
        <v>11</v>
      </c>
      <c r="K138" s="20">
        <v>0.2</v>
      </c>
    </row>
    <row r="139" spans="1:11" ht="75" customHeight="1" x14ac:dyDescent="0.25">
      <c r="A139" s="2" t="s">
        <v>26</v>
      </c>
      <c r="B139" s="38"/>
      <c r="C139" s="41"/>
      <c r="D139" s="29">
        <v>1415000</v>
      </c>
      <c r="E139" s="29">
        <v>1459960.02</v>
      </c>
      <c r="F139" s="29">
        <v>1504920.04</v>
      </c>
      <c r="G139" s="7">
        <f>_xlfn.STDEV.S(D139,E139,F139)/I139*100</f>
        <v>3.0795377533694395</v>
      </c>
      <c r="H139" s="15">
        <f>(MAX(D139:F139)*100/MIN(D139:F139))-100</f>
        <v>6.3547731448763187</v>
      </c>
      <c r="I139" s="5">
        <f>ROUND((D139+E139+F139)/3,2)</f>
        <v>1459960.02</v>
      </c>
      <c r="J139" s="19">
        <v>1</v>
      </c>
      <c r="K139" s="5">
        <f>ROUND(I139*D140*J139,2)</f>
        <v>1459960.02</v>
      </c>
    </row>
    <row r="140" spans="1:11" x14ac:dyDescent="0.25">
      <c r="A140" s="2" t="s">
        <v>14</v>
      </c>
      <c r="B140" s="16"/>
      <c r="C140" s="16"/>
      <c r="D140" s="35">
        <v>1</v>
      </c>
      <c r="E140" s="35"/>
      <c r="F140" s="35"/>
      <c r="G140" s="16" t="s">
        <v>11</v>
      </c>
      <c r="H140" s="16" t="s">
        <v>11</v>
      </c>
      <c r="I140" s="16" t="s">
        <v>11</v>
      </c>
      <c r="J140" s="16" t="s">
        <v>11</v>
      </c>
      <c r="K140" s="16" t="s">
        <v>11</v>
      </c>
    </row>
    <row r="141" spans="1:11" ht="75" customHeight="1" x14ac:dyDescent="0.25">
      <c r="A141" s="2" t="s">
        <v>25</v>
      </c>
      <c r="B141" s="36" t="s">
        <v>63</v>
      </c>
      <c r="C141" s="39" t="s">
        <v>51</v>
      </c>
      <c r="D141" s="3">
        <f>D144-D142</f>
        <v>995000</v>
      </c>
      <c r="E141" s="3">
        <f t="shared" ref="E141" si="70">E144-E142</f>
        <v>1025950.01</v>
      </c>
      <c r="F141" s="3">
        <f>F144-F142</f>
        <v>1056900.02</v>
      </c>
      <c r="G141" s="16" t="s">
        <v>11</v>
      </c>
      <c r="H141" s="16" t="s">
        <v>11</v>
      </c>
      <c r="I141" s="4">
        <f>ROUND((D141+E141+F141)/3,2)</f>
        <v>1025950.01</v>
      </c>
      <c r="J141" s="19" t="s">
        <v>11</v>
      </c>
      <c r="K141" s="27">
        <f>K144-K142</f>
        <v>1025950.01</v>
      </c>
    </row>
    <row r="142" spans="1:11" ht="69.95" customHeight="1" x14ac:dyDescent="0.25">
      <c r="A142" s="2" t="s">
        <v>8</v>
      </c>
      <c r="B142" s="37"/>
      <c r="C142" s="40"/>
      <c r="D142" s="26">
        <f>ROUND(D144*D143/(100%+D143),2)</f>
        <v>199000</v>
      </c>
      <c r="E142" s="26">
        <f t="shared" ref="E142:F142" si="71">ROUND(E144*E143/(100%+E143),2)</f>
        <v>205190</v>
      </c>
      <c r="F142" s="26">
        <f t="shared" si="71"/>
        <v>211380</v>
      </c>
      <c r="G142" s="16" t="s">
        <v>11</v>
      </c>
      <c r="H142" s="16" t="s">
        <v>11</v>
      </c>
      <c r="I142" s="5">
        <f>I144-I141</f>
        <v>205190</v>
      </c>
      <c r="J142" s="16" t="s">
        <v>11</v>
      </c>
      <c r="K142" s="26">
        <f>ROUND(K144*K143/(100%+K143),2)</f>
        <v>205190</v>
      </c>
    </row>
    <row r="143" spans="1:11" ht="69.95" customHeight="1" x14ac:dyDescent="0.25">
      <c r="A143" s="2" t="s">
        <v>10</v>
      </c>
      <c r="B143" s="37"/>
      <c r="C143" s="40"/>
      <c r="D143" s="20">
        <v>0.2</v>
      </c>
      <c r="E143" s="20">
        <v>0.2</v>
      </c>
      <c r="F143" s="20">
        <v>0.2</v>
      </c>
      <c r="G143" s="16" t="s">
        <v>11</v>
      </c>
      <c r="H143" s="16" t="s">
        <v>11</v>
      </c>
      <c r="I143" s="16" t="s">
        <v>11</v>
      </c>
      <c r="J143" s="16" t="s">
        <v>11</v>
      </c>
      <c r="K143" s="20">
        <v>0.2</v>
      </c>
    </row>
    <row r="144" spans="1:11" ht="75" customHeight="1" x14ac:dyDescent="0.25">
      <c r="A144" s="2" t="s">
        <v>26</v>
      </c>
      <c r="B144" s="38"/>
      <c r="C144" s="41"/>
      <c r="D144" s="29">
        <v>1194000</v>
      </c>
      <c r="E144" s="29">
        <v>1231140.01</v>
      </c>
      <c r="F144" s="29">
        <v>1268280.02</v>
      </c>
      <c r="G144" s="7">
        <f>_xlfn.STDEV.S(D144,E144,F144)/I144*100</f>
        <v>3.0167170019923253</v>
      </c>
      <c r="H144" s="28">
        <f>(MAX(D144:F144)*100/MIN(D144:F144))-100</f>
        <v>6.2211072026800736</v>
      </c>
      <c r="I144" s="5">
        <f>ROUND((D144+E144+F144)/3,2)</f>
        <v>1231140.01</v>
      </c>
      <c r="J144" s="19">
        <v>1</v>
      </c>
      <c r="K144" s="5">
        <f>ROUND(I144*D145*J144,2)</f>
        <v>1231140.01</v>
      </c>
    </row>
    <row r="145" spans="1:11" x14ac:dyDescent="0.25">
      <c r="A145" s="2" t="s">
        <v>14</v>
      </c>
      <c r="B145" s="16"/>
      <c r="C145" s="16"/>
      <c r="D145" s="42">
        <v>1</v>
      </c>
      <c r="E145" s="43"/>
      <c r="F145" s="44"/>
      <c r="G145" s="16" t="s">
        <v>11</v>
      </c>
      <c r="H145" s="16" t="s">
        <v>11</v>
      </c>
      <c r="I145" s="16" t="s">
        <v>11</v>
      </c>
      <c r="J145" s="16" t="s">
        <v>11</v>
      </c>
      <c r="K145" s="16" t="s">
        <v>11</v>
      </c>
    </row>
    <row r="146" spans="1:11" ht="75" customHeight="1" x14ac:dyDescent="0.25">
      <c r="A146" s="2" t="s">
        <v>27</v>
      </c>
      <c r="B146" s="36" t="s">
        <v>64</v>
      </c>
      <c r="C146" s="39" t="s">
        <v>51</v>
      </c>
      <c r="D146" s="3">
        <f>D149-D147</f>
        <v>1329166.67</v>
      </c>
      <c r="E146" s="3">
        <f t="shared" ref="E146:F146" si="72">E149-E147</f>
        <v>1372399.97</v>
      </c>
      <c r="F146" s="3">
        <f t="shared" si="72"/>
        <v>1415633.27</v>
      </c>
      <c r="G146" s="16" t="s">
        <v>11</v>
      </c>
      <c r="H146" s="16" t="s">
        <v>11</v>
      </c>
      <c r="I146" s="4">
        <f>ROUND((D146+E146+F146)/3,2)</f>
        <v>1372399.97</v>
      </c>
      <c r="J146" s="16" t="s">
        <v>11</v>
      </c>
      <c r="K146" s="27">
        <f t="shared" ref="K146" si="73">K149-K147</f>
        <v>1372399.97</v>
      </c>
    </row>
    <row r="147" spans="1:11" ht="69.95" customHeight="1" x14ac:dyDescent="0.25">
      <c r="A147" s="2" t="s">
        <v>8</v>
      </c>
      <c r="B147" s="37"/>
      <c r="C147" s="40"/>
      <c r="D147" s="26">
        <f t="shared" ref="D147:F147" si="74">ROUND(D149*D148/(100%+D148),2)</f>
        <v>265833.33</v>
      </c>
      <c r="E147" s="26">
        <f t="shared" si="74"/>
        <v>274479.99</v>
      </c>
      <c r="F147" s="26">
        <f t="shared" si="74"/>
        <v>283126.65000000002</v>
      </c>
      <c r="G147" s="16" t="s">
        <v>11</v>
      </c>
      <c r="H147" s="16" t="s">
        <v>11</v>
      </c>
      <c r="I147" s="5">
        <f>I149-I146</f>
        <v>274479.99</v>
      </c>
      <c r="J147" s="16" t="s">
        <v>11</v>
      </c>
      <c r="K147" s="26">
        <f>ROUND(K149*K148/(100%+K148),2)</f>
        <v>274479.99</v>
      </c>
    </row>
    <row r="148" spans="1:11" ht="69.95" customHeight="1" x14ac:dyDescent="0.25">
      <c r="A148" s="2" t="s">
        <v>10</v>
      </c>
      <c r="B148" s="37"/>
      <c r="C148" s="40"/>
      <c r="D148" s="20">
        <v>0.2</v>
      </c>
      <c r="E148" s="20">
        <v>0.2</v>
      </c>
      <c r="F148" s="25">
        <v>0.2</v>
      </c>
      <c r="G148" s="16" t="s">
        <v>11</v>
      </c>
      <c r="H148" s="16" t="s">
        <v>11</v>
      </c>
      <c r="I148" s="16" t="s">
        <v>11</v>
      </c>
      <c r="J148" s="16" t="s">
        <v>11</v>
      </c>
      <c r="K148" s="20">
        <v>0.2</v>
      </c>
    </row>
    <row r="149" spans="1:11" ht="75" customHeight="1" x14ac:dyDescent="0.25">
      <c r="A149" s="2" t="s">
        <v>26</v>
      </c>
      <c r="B149" s="38"/>
      <c r="C149" s="41"/>
      <c r="D149" s="29">
        <v>1595000</v>
      </c>
      <c r="E149" s="29">
        <v>1646879.96</v>
      </c>
      <c r="F149" s="29">
        <v>1698759.92</v>
      </c>
      <c r="G149" s="7">
        <f>_xlfn.STDEV.S(D149,E149,F149)/I149*100</f>
        <v>3.150196812158669</v>
      </c>
      <c r="H149" s="15">
        <f>(MAX(D149:F149)*100/MIN(D149:F149))-100</f>
        <v>6.5053241379310407</v>
      </c>
      <c r="I149" s="5">
        <f>ROUND((D149+E149+F149)/3,2)</f>
        <v>1646879.96</v>
      </c>
      <c r="J149" s="19">
        <v>1</v>
      </c>
      <c r="K149" s="5">
        <f>ROUND(I149*D150*J149,2)</f>
        <v>1646879.96</v>
      </c>
    </row>
    <row r="150" spans="1:11" x14ac:dyDescent="0.25">
      <c r="A150" s="2" t="s">
        <v>14</v>
      </c>
      <c r="B150" s="16"/>
      <c r="C150" s="16"/>
      <c r="D150" s="35">
        <v>1</v>
      </c>
      <c r="E150" s="35"/>
      <c r="F150" s="35"/>
      <c r="G150" s="16" t="s">
        <v>11</v>
      </c>
      <c r="H150" s="16" t="s">
        <v>11</v>
      </c>
      <c r="I150" s="16" t="s">
        <v>11</v>
      </c>
      <c r="J150" s="16" t="s">
        <v>11</v>
      </c>
      <c r="K150" s="16" t="s">
        <v>11</v>
      </c>
    </row>
    <row r="151" spans="1:11" ht="75" customHeight="1" x14ac:dyDescent="0.25">
      <c r="A151" s="2" t="s">
        <v>27</v>
      </c>
      <c r="B151" s="36" t="s">
        <v>65</v>
      </c>
      <c r="C151" s="39" t="s">
        <v>51</v>
      </c>
      <c r="D151" s="3">
        <f>D154-D152</f>
        <v>3500000</v>
      </c>
      <c r="E151" s="3">
        <f t="shared" ref="E151:F151" si="75">E154-E152</f>
        <v>3573800.0199999996</v>
      </c>
      <c r="F151" s="3">
        <f t="shared" si="75"/>
        <v>3647600.0300000003</v>
      </c>
      <c r="G151" s="16" t="s">
        <v>11</v>
      </c>
      <c r="H151" s="16" t="s">
        <v>11</v>
      </c>
      <c r="I151" s="4">
        <f>ROUND((D151+E151+F151)/3,2)</f>
        <v>3573800.02</v>
      </c>
      <c r="J151" s="16" t="s">
        <v>11</v>
      </c>
      <c r="K151" s="27">
        <f t="shared" ref="K151" si="76">K154-K152</f>
        <v>3573800.0199999996</v>
      </c>
    </row>
    <row r="152" spans="1:11" ht="69.95" customHeight="1" x14ac:dyDescent="0.25">
      <c r="A152" s="2" t="s">
        <v>8</v>
      </c>
      <c r="B152" s="37"/>
      <c r="C152" s="40"/>
      <c r="D152" s="26">
        <f t="shared" ref="D152:F152" si="77">ROUND(D154*D153/(100%+D153),2)</f>
        <v>700000</v>
      </c>
      <c r="E152" s="26">
        <f t="shared" si="77"/>
        <v>714760</v>
      </c>
      <c r="F152" s="26">
        <f t="shared" si="77"/>
        <v>729520.01</v>
      </c>
      <c r="G152" s="16" t="s">
        <v>11</v>
      </c>
      <c r="H152" s="16" t="s">
        <v>11</v>
      </c>
      <c r="I152" s="5">
        <f>I154-I151</f>
        <v>714759.99999999953</v>
      </c>
      <c r="J152" s="16" t="s">
        <v>11</v>
      </c>
      <c r="K152" s="26">
        <f>ROUND(K154*K153/(100%+K153),2)</f>
        <v>714760</v>
      </c>
    </row>
    <row r="153" spans="1:11" ht="69.95" customHeight="1" x14ac:dyDescent="0.25">
      <c r="A153" s="2" t="s">
        <v>10</v>
      </c>
      <c r="B153" s="37"/>
      <c r="C153" s="40"/>
      <c r="D153" s="20">
        <v>0.2</v>
      </c>
      <c r="E153" s="20">
        <v>0.2</v>
      </c>
      <c r="F153" s="25">
        <v>0.2</v>
      </c>
      <c r="G153" s="16" t="s">
        <v>11</v>
      </c>
      <c r="H153" s="16" t="s">
        <v>11</v>
      </c>
      <c r="I153" s="16" t="s">
        <v>11</v>
      </c>
      <c r="J153" s="16" t="s">
        <v>11</v>
      </c>
      <c r="K153" s="20">
        <v>0.2</v>
      </c>
    </row>
    <row r="154" spans="1:11" ht="75" customHeight="1" x14ac:dyDescent="0.25">
      <c r="A154" s="2" t="s">
        <v>26</v>
      </c>
      <c r="B154" s="38"/>
      <c r="C154" s="41"/>
      <c r="D154" s="29">
        <v>4200000</v>
      </c>
      <c r="E154" s="29">
        <v>4288560.0199999996</v>
      </c>
      <c r="F154" s="29">
        <v>4377120.04</v>
      </c>
      <c r="G154" s="7">
        <f>_xlfn.STDEV.S(D154,E154,F154)/I154*100</f>
        <v>2.0650292775895447</v>
      </c>
      <c r="H154" s="15">
        <f>(MAX(D154:F154)*100/MIN(D154:F154))-100</f>
        <v>4.2171438095238045</v>
      </c>
      <c r="I154" s="5">
        <f>ROUND((D154+E154+F154)/3,2)</f>
        <v>4288560.0199999996</v>
      </c>
      <c r="J154" s="19">
        <v>1</v>
      </c>
      <c r="K154" s="5">
        <f>ROUND(I154*D155*J154,2)</f>
        <v>4288560.0199999996</v>
      </c>
    </row>
    <row r="155" spans="1:11" x14ac:dyDescent="0.25">
      <c r="A155" s="2" t="s">
        <v>14</v>
      </c>
      <c r="B155" s="16"/>
      <c r="C155" s="16"/>
      <c r="D155" s="35">
        <v>1</v>
      </c>
      <c r="E155" s="35"/>
      <c r="F155" s="35"/>
      <c r="G155" s="16" t="s">
        <v>11</v>
      </c>
      <c r="H155" s="16" t="s">
        <v>11</v>
      </c>
      <c r="I155" s="16" t="s">
        <v>11</v>
      </c>
      <c r="J155" s="16" t="s">
        <v>11</v>
      </c>
      <c r="K155" s="16" t="s">
        <v>11</v>
      </c>
    </row>
    <row r="156" spans="1:11" ht="75" customHeight="1" x14ac:dyDescent="0.25">
      <c r="A156" s="2" t="s">
        <v>25</v>
      </c>
      <c r="B156" s="36" t="s">
        <v>66</v>
      </c>
      <c r="C156" s="39" t="s">
        <v>51</v>
      </c>
      <c r="D156" s="3">
        <f>D159-D157</f>
        <v>980833.33</v>
      </c>
      <c r="E156" s="3">
        <f t="shared" ref="E156" si="78">E159-E157</f>
        <v>1008000.02</v>
      </c>
      <c r="F156" s="3">
        <f>F159-F157</f>
        <v>1035166.7000000001</v>
      </c>
      <c r="G156" s="16" t="s">
        <v>11</v>
      </c>
      <c r="H156" s="16" t="s">
        <v>11</v>
      </c>
      <c r="I156" s="4">
        <f>ROUND((D156+E156+F156)/3,2)</f>
        <v>1008000.02</v>
      </c>
      <c r="J156" s="19" t="s">
        <v>11</v>
      </c>
      <c r="K156" s="27">
        <f>K159-K157</f>
        <v>1008000.02</v>
      </c>
    </row>
    <row r="157" spans="1:11" ht="69.95" customHeight="1" x14ac:dyDescent="0.25">
      <c r="A157" s="2" t="s">
        <v>8</v>
      </c>
      <c r="B157" s="37"/>
      <c r="C157" s="40"/>
      <c r="D157" s="26">
        <f>ROUND(D159*D158/(100%+D158),2)</f>
        <v>196166.67</v>
      </c>
      <c r="E157" s="26">
        <f t="shared" ref="E157:F157" si="79">ROUND(E159*E158/(100%+E158),2)</f>
        <v>201600</v>
      </c>
      <c r="F157" s="26">
        <f t="shared" si="79"/>
        <v>207033.34</v>
      </c>
      <c r="G157" s="16" t="s">
        <v>11</v>
      </c>
      <c r="H157" s="16" t="s">
        <v>11</v>
      </c>
      <c r="I157" s="5">
        <f>I159-I156</f>
        <v>201600</v>
      </c>
      <c r="J157" s="16" t="s">
        <v>11</v>
      </c>
      <c r="K157" s="26">
        <f>ROUND(K159*K158/(100%+K158),2)</f>
        <v>201600</v>
      </c>
    </row>
    <row r="158" spans="1:11" ht="69.95" customHeight="1" x14ac:dyDescent="0.25">
      <c r="A158" s="2" t="s">
        <v>10</v>
      </c>
      <c r="B158" s="37"/>
      <c r="C158" s="40"/>
      <c r="D158" s="20">
        <v>0.2</v>
      </c>
      <c r="E158" s="20">
        <v>0.2</v>
      </c>
      <c r="F158" s="20">
        <v>0.2</v>
      </c>
      <c r="G158" s="16" t="s">
        <v>11</v>
      </c>
      <c r="H158" s="16" t="s">
        <v>11</v>
      </c>
      <c r="I158" s="16" t="s">
        <v>11</v>
      </c>
      <c r="J158" s="16" t="s">
        <v>11</v>
      </c>
      <c r="K158" s="20">
        <v>0.2</v>
      </c>
    </row>
    <row r="159" spans="1:11" ht="75" customHeight="1" x14ac:dyDescent="0.25">
      <c r="A159" s="2" t="s">
        <v>26</v>
      </c>
      <c r="B159" s="38"/>
      <c r="C159" s="41"/>
      <c r="D159" s="29">
        <v>1177000</v>
      </c>
      <c r="E159" s="29">
        <v>1209600.02</v>
      </c>
      <c r="F159" s="29">
        <v>1242200.04</v>
      </c>
      <c r="G159" s="7">
        <f>_xlfn.STDEV.S(D159,E159,F159)/I159*100</f>
        <v>2.6951074289830137</v>
      </c>
      <c r="H159" s="28">
        <f>(MAX(D159:F159)*100/MIN(D159:F159))-100</f>
        <v>5.539510620220895</v>
      </c>
      <c r="I159" s="5">
        <f>ROUND((D159+E159+F159)/3,2)</f>
        <v>1209600.02</v>
      </c>
      <c r="J159" s="19">
        <v>1</v>
      </c>
      <c r="K159" s="5">
        <f>ROUND(I159*D160*J159,2)</f>
        <v>1209600.02</v>
      </c>
    </row>
    <row r="160" spans="1:11" x14ac:dyDescent="0.25">
      <c r="A160" s="2" t="s">
        <v>14</v>
      </c>
      <c r="B160" s="16"/>
      <c r="C160" s="16"/>
      <c r="D160" s="42">
        <v>1</v>
      </c>
      <c r="E160" s="43"/>
      <c r="F160" s="44"/>
      <c r="G160" s="16" t="s">
        <v>11</v>
      </c>
      <c r="H160" s="16" t="s">
        <v>11</v>
      </c>
      <c r="I160" s="16" t="s">
        <v>11</v>
      </c>
      <c r="J160" s="16" t="s">
        <v>11</v>
      </c>
      <c r="K160" s="16" t="s">
        <v>11</v>
      </c>
    </row>
    <row r="161" spans="1:11" ht="75" customHeight="1" x14ac:dyDescent="0.25">
      <c r="A161" s="2" t="s">
        <v>27</v>
      </c>
      <c r="B161" s="36" t="s">
        <v>67</v>
      </c>
      <c r="C161" s="39" t="s">
        <v>51</v>
      </c>
      <c r="D161" s="3">
        <f>D164-D162</f>
        <v>1115000</v>
      </c>
      <c r="E161" s="3">
        <f t="shared" ref="E161:F161" si="80">E164-E162</f>
        <v>1134331.6199999999</v>
      </c>
      <c r="F161" s="3">
        <f t="shared" si="80"/>
        <v>1153663.25</v>
      </c>
      <c r="G161" s="16" t="s">
        <v>11</v>
      </c>
      <c r="H161" s="16" t="s">
        <v>11</v>
      </c>
      <c r="I161" s="4">
        <f>ROUND((D161+E161+F161)/3,2)</f>
        <v>1134331.6200000001</v>
      </c>
      <c r="J161" s="16" t="s">
        <v>11</v>
      </c>
      <c r="K161" s="27">
        <f t="shared" ref="K161" si="81">K164-K162</f>
        <v>1134331.6199999999</v>
      </c>
    </row>
    <row r="162" spans="1:11" ht="69.95" customHeight="1" x14ac:dyDescent="0.25">
      <c r="A162" s="2" t="s">
        <v>8</v>
      </c>
      <c r="B162" s="37"/>
      <c r="C162" s="40"/>
      <c r="D162" s="26">
        <f t="shared" ref="D162:F162" si="82">ROUND(D164*D163/(100%+D163),2)</f>
        <v>223000</v>
      </c>
      <c r="E162" s="26">
        <f t="shared" si="82"/>
        <v>226866.33</v>
      </c>
      <c r="F162" s="26">
        <f t="shared" si="82"/>
        <v>230732.65</v>
      </c>
      <c r="G162" s="16" t="s">
        <v>11</v>
      </c>
      <c r="H162" s="16" t="s">
        <v>11</v>
      </c>
      <c r="I162" s="5">
        <f>I164-I161</f>
        <v>226866.32999999984</v>
      </c>
      <c r="J162" s="16" t="s">
        <v>11</v>
      </c>
      <c r="K162" s="26">
        <f>ROUND(K164*K163/(100%+K163),2)</f>
        <v>226866.33</v>
      </c>
    </row>
    <row r="163" spans="1:11" ht="69.95" customHeight="1" x14ac:dyDescent="0.25">
      <c r="A163" s="2" t="s">
        <v>10</v>
      </c>
      <c r="B163" s="37"/>
      <c r="C163" s="40"/>
      <c r="D163" s="20">
        <v>0.2</v>
      </c>
      <c r="E163" s="20">
        <v>0.2</v>
      </c>
      <c r="F163" s="25">
        <v>0.2</v>
      </c>
      <c r="G163" s="16" t="s">
        <v>11</v>
      </c>
      <c r="H163" s="16" t="s">
        <v>11</v>
      </c>
      <c r="I163" s="16" t="s">
        <v>11</v>
      </c>
      <c r="J163" s="16" t="s">
        <v>11</v>
      </c>
      <c r="K163" s="20">
        <v>0.2</v>
      </c>
    </row>
    <row r="164" spans="1:11" ht="75" customHeight="1" x14ac:dyDescent="0.25">
      <c r="A164" s="2" t="s">
        <v>26</v>
      </c>
      <c r="B164" s="38"/>
      <c r="C164" s="41"/>
      <c r="D164" s="29">
        <v>1338000</v>
      </c>
      <c r="E164" s="29">
        <v>1361197.95</v>
      </c>
      <c r="F164" s="29">
        <v>1384395.9</v>
      </c>
      <c r="G164" s="7">
        <f>_xlfn.STDEV.S(D164,E164,F164)/I164*100</f>
        <v>1.7042304537705155</v>
      </c>
      <c r="H164" s="15">
        <f>(MAX(D164:F164)*100/MIN(D164:F164))-100</f>
        <v>3.4675560538116628</v>
      </c>
      <c r="I164" s="5">
        <f>ROUND((D164+E164+F164)/3,2)</f>
        <v>1361197.95</v>
      </c>
      <c r="J164" s="19">
        <v>1</v>
      </c>
      <c r="K164" s="5">
        <f>ROUND(I164*D165*J164,2)</f>
        <v>1361197.95</v>
      </c>
    </row>
    <row r="165" spans="1:11" x14ac:dyDescent="0.25">
      <c r="A165" s="2" t="s">
        <v>14</v>
      </c>
      <c r="B165" s="16"/>
      <c r="C165" s="16"/>
      <c r="D165" s="35">
        <v>1</v>
      </c>
      <c r="E165" s="35"/>
      <c r="F165" s="35"/>
      <c r="G165" s="16" t="s">
        <v>11</v>
      </c>
      <c r="H165" s="16" t="s">
        <v>11</v>
      </c>
      <c r="I165" s="16" t="s">
        <v>11</v>
      </c>
      <c r="J165" s="16" t="s">
        <v>11</v>
      </c>
      <c r="K165" s="16" t="s">
        <v>11</v>
      </c>
    </row>
    <row r="166" spans="1:11" ht="75" customHeight="1" x14ac:dyDescent="0.25">
      <c r="A166" s="2" t="s">
        <v>27</v>
      </c>
      <c r="B166" s="36" t="s">
        <v>54</v>
      </c>
      <c r="C166" s="39" t="s">
        <v>55</v>
      </c>
      <c r="D166" s="3">
        <f>D169-D167</f>
        <v>1914166.67</v>
      </c>
      <c r="E166" s="3">
        <f t="shared" ref="E166:F166" si="83">E169-E167</f>
        <v>1948150.22</v>
      </c>
      <c r="F166" s="3">
        <f t="shared" si="83"/>
        <v>1982133.78</v>
      </c>
      <c r="G166" s="16" t="s">
        <v>11</v>
      </c>
      <c r="H166" s="16" t="s">
        <v>11</v>
      </c>
      <c r="I166" s="4">
        <f>ROUND((D166+E166+F166)/3,2)</f>
        <v>1948150.22</v>
      </c>
      <c r="J166" s="16" t="s">
        <v>11</v>
      </c>
      <c r="K166" s="27">
        <f t="shared" ref="K166" si="84">K169-K167</f>
        <v>1948150.22</v>
      </c>
    </row>
    <row r="167" spans="1:11" ht="69.95" customHeight="1" x14ac:dyDescent="0.25">
      <c r="A167" s="2" t="s">
        <v>8</v>
      </c>
      <c r="B167" s="37"/>
      <c r="C167" s="40"/>
      <c r="D167" s="26">
        <f t="shared" ref="D167:F167" si="85">ROUND(D169*D168/(100%+D168),2)</f>
        <v>382833.33</v>
      </c>
      <c r="E167" s="26">
        <f t="shared" si="85"/>
        <v>389630.05</v>
      </c>
      <c r="F167" s="26">
        <f t="shared" si="85"/>
        <v>396426.76</v>
      </c>
      <c r="G167" s="16" t="s">
        <v>11</v>
      </c>
      <c r="H167" s="16" t="s">
        <v>11</v>
      </c>
      <c r="I167" s="5">
        <f>I169-I166</f>
        <v>389630.05000000005</v>
      </c>
      <c r="J167" s="16" t="s">
        <v>11</v>
      </c>
      <c r="K167" s="26">
        <f>ROUND(K169*K168/(100%+K168),2)</f>
        <v>389630.05</v>
      </c>
    </row>
    <row r="168" spans="1:11" ht="69.95" customHeight="1" x14ac:dyDescent="0.25">
      <c r="A168" s="2" t="s">
        <v>10</v>
      </c>
      <c r="B168" s="37"/>
      <c r="C168" s="40"/>
      <c r="D168" s="20">
        <v>0.2</v>
      </c>
      <c r="E168" s="20">
        <v>0.2</v>
      </c>
      <c r="F168" s="25">
        <v>0.2</v>
      </c>
      <c r="G168" s="16" t="s">
        <v>11</v>
      </c>
      <c r="H168" s="16" t="s">
        <v>11</v>
      </c>
      <c r="I168" s="16" t="s">
        <v>11</v>
      </c>
      <c r="J168" s="16" t="s">
        <v>11</v>
      </c>
      <c r="K168" s="20">
        <v>0.2</v>
      </c>
    </row>
    <row r="169" spans="1:11" ht="75" customHeight="1" x14ac:dyDescent="0.25">
      <c r="A169" s="2" t="s">
        <v>26</v>
      </c>
      <c r="B169" s="38"/>
      <c r="C169" s="41"/>
      <c r="D169" s="29">
        <v>2297000</v>
      </c>
      <c r="E169" s="29">
        <v>2337780.27</v>
      </c>
      <c r="F169" s="29">
        <v>2378560.54</v>
      </c>
      <c r="G169" s="7">
        <f>_xlfn.STDEV.S(D169,E169,F169)/I169*100</f>
        <v>1.7444013247660788</v>
      </c>
      <c r="H169" s="15">
        <f>(MAX(D169:F169)*100/MIN(D169:F169))-100</f>
        <v>3.5507418371789328</v>
      </c>
      <c r="I169" s="5">
        <f>ROUND((D169+E169+F169)/3,2)</f>
        <v>2337780.27</v>
      </c>
      <c r="J169" s="19">
        <v>1</v>
      </c>
      <c r="K169" s="5">
        <f>ROUND(I169*D170*J169,2)</f>
        <v>2337780.27</v>
      </c>
    </row>
    <row r="170" spans="1:11" x14ac:dyDescent="0.25">
      <c r="A170" s="2" t="s">
        <v>14</v>
      </c>
      <c r="B170" s="16"/>
      <c r="C170" s="16"/>
      <c r="D170" s="35">
        <v>1</v>
      </c>
      <c r="E170" s="35"/>
      <c r="F170" s="35"/>
      <c r="G170" s="16" t="s">
        <v>11</v>
      </c>
      <c r="H170" s="16" t="s">
        <v>11</v>
      </c>
      <c r="I170" s="16" t="s">
        <v>11</v>
      </c>
      <c r="J170" s="16" t="s">
        <v>11</v>
      </c>
      <c r="K170" s="16" t="s">
        <v>11</v>
      </c>
    </row>
    <row r="171" spans="1:11" s="22" customFormat="1" ht="167.25" customHeight="1" x14ac:dyDescent="0.25">
      <c r="A171" s="2" t="s">
        <v>12</v>
      </c>
      <c r="B171" s="16" t="s">
        <v>11</v>
      </c>
      <c r="C171" s="16" t="s">
        <v>11</v>
      </c>
      <c r="D171" s="16" t="s">
        <v>11</v>
      </c>
      <c r="E171" s="16" t="s">
        <v>11</v>
      </c>
      <c r="F171" s="16" t="s">
        <v>11</v>
      </c>
      <c r="G171" s="16" t="s">
        <v>11</v>
      </c>
      <c r="H171" s="16" t="s">
        <v>11</v>
      </c>
      <c r="I171" s="16" t="s">
        <v>11</v>
      </c>
      <c r="J171" s="16" t="s">
        <v>11</v>
      </c>
      <c r="K171" s="27">
        <f>K174-K172</f>
        <v>20013866.019999996</v>
      </c>
    </row>
    <row r="172" spans="1:11" s="22" customFormat="1" ht="66" customHeight="1" x14ac:dyDescent="0.25">
      <c r="A172" s="2" t="s">
        <v>8</v>
      </c>
      <c r="B172" s="16" t="s">
        <v>11</v>
      </c>
      <c r="C172" s="16" t="s">
        <v>11</v>
      </c>
      <c r="D172" s="16" t="s">
        <v>11</v>
      </c>
      <c r="E172" s="16" t="s">
        <v>11</v>
      </c>
      <c r="F172" s="16" t="s">
        <v>11</v>
      </c>
      <c r="G172" s="16" t="s">
        <v>11</v>
      </c>
      <c r="H172" s="16" t="s">
        <v>11</v>
      </c>
      <c r="I172" s="16" t="s">
        <v>11</v>
      </c>
      <c r="J172" s="16" t="s">
        <v>11</v>
      </c>
      <c r="K172" s="26">
        <f>ROUND(K174*K173/(100%+K173),2)</f>
        <v>4002773.21</v>
      </c>
    </row>
    <row r="173" spans="1:11" s="22" customFormat="1" ht="50.25" customHeight="1" x14ac:dyDescent="0.25">
      <c r="A173" s="2" t="s">
        <v>10</v>
      </c>
      <c r="B173" s="16" t="s">
        <v>11</v>
      </c>
      <c r="C173" s="16" t="s">
        <v>11</v>
      </c>
      <c r="D173" s="6" t="s">
        <v>11</v>
      </c>
      <c r="E173" s="6" t="s">
        <v>11</v>
      </c>
      <c r="F173" s="6" t="s">
        <v>11</v>
      </c>
      <c r="G173" s="16" t="s">
        <v>11</v>
      </c>
      <c r="H173" s="16" t="s">
        <v>11</v>
      </c>
      <c r="I173" s="16" t="s">
        <v>11</v>
      </c>
      <c r="J173" s="16" t="s">
        <v>11</v>
      </c>
      <c r="K173" s="20">
        <v>0.2</v>
      </c>
    </row>
    <row r="174" spans="1:11" s="22" customFormat="1" ht="155.25" customHeight="1" x14ac:dyDescent="0.25">
      <c r="A174" s="2" t="s">
        <v>15</v>
      </c>
      <c r="B174" s="16" t="s">
        <v>11</v>
      </c>
      <c r="C174" s="16" t="s">
        <v>11</v>
      </c>
      <c r="D174" s="16" t="s">
        <v>11</v>
      </c>
      <c r="E174" s="16" t="s">
        <v>11</v>
      </c>
      <c r="F174" s="16" t="s">
        <v>11</v>
      </c>
      <c r="G174" s="16" t="s">
        <v>11</v>
      </c>
      <c r="H174" s="16" t="s">
        <v>11</v>
      </c>
      <c r="I174" s="16" t="s">
        <v>11</v>
      </c>
      <c r="J174" s="16" t="s">
        <v>11</v>
      </c>
      <c r="K174" s="3">
        <f>SUMIF(A11:A176,"Цена за единицу товара,  работы, услуги с учетом налога на добавленную стоимость",K11:K176)</f>
        <v>24016639.229999997</v>
      </c>
    </row>
    <row r="175" spans="1:11" ht="30" customHeight="1" x14ac:dyDescent="0.25">
      <c r="A175" s="23" t="s">
        <v>5</v>
      </c>
      <c r="B175" s="8" t="s">
        <v>11</v>
      </c>
      <c r="C175" s="8" t="s">
        <v>11</v>
      </c>
      <c r="D175" s="31">
        <v>45988</v>
      </c>
      <c r="E175" s="31">
        <v>45989</v>
      </c>
      <c r="F175" s="31">
        <v>45988</v>
      </c>
      <c r="G175" s="16" t="s">
        <v>11</v>
      </c>
      <c r="H175" s="16" t="s">
        <v>11</v>
      </c>
      <c r="I175" s="4" t="s">
        <v>11</v>
      </c>
      <c r="J175" s="24" t="s">
        <v>11</v>
      </c>
      <c r="K175" s="16" t="s">
        <v>11</v>
      </c>
    </row>
    <row r="176" spans="1:11" ht="33" customHeight="1" x14ac:dyDescent="0.25">
      <c r="A176" s="23" t="s">
        <v>6</v>
      </c>
      <c r="B176" s="16" t="s">
        <v>11</v>
      </c>
      <c r="C176" s="16" t="s">
        <v>11</v>
      </c>
      <c r="D176" s="31">
        <v>46022</v>
      </c>
      <c r="E176" s="31">
        <v>46022</v>
      </c>
      <c r="F176" s="31">
        <v>46022</v>
      </c>
      <c r="G176" s="16" t="s">
        <v>11</v>
      </c>
      <c r="H176" s="16" t="s">
        <v>11</v>
      </c>
      <c r="I176" s="16" t="s">
        <v>11</v>
      </c>
      <c r="J176" s="16" t="s">
        <v>11</v>
      </c>
      <c r="K176" s="16" t="s">
        <v>11</v>
      </c>
    </row>
    <row r="177" spans="1:12" ht="31.5" customHeight="1" x14ac:dyDescent="0.25">
      <c r="A177" s="53" t="s">
        <v>57</v>
      </c>
      <c r="B177" s="53"/>
      <c r="C177" s="53"/>
      <c r="D177" s="53"/>
      <c r="E177" s="53"/>
      <c r="F177" s="53"/>
      <c r="G177" s="53"/>
      <c r="H177" s="53"/>
      <c r="I177" s="53"/>
      <c r="J177" s="53"/>
      <c r="K177" s="54"/>
    </row>
    <row r="178" spans="1:12" ht="24.75" customHeight="1" x14ac:dyDescent="0.3">
      <c r="A178" s="51" t="s">
        <v>21</v>
      </c>
      <c r="B178" s="51"/>
      <c r="C178" s="51"/>
      <c r="D178" s="51"/>
      <c r="E178" s="51"/>
      <c r="F178" s="51"/>
      <c r="G178" s="51"/>
      <c r="H178" s="52"/>
      <c r="I178" s="52"/>
      <c r="J178" s="55" t="s">
        <v>22</v>
      </c>
      <c r="K178" s="55"/>
      <c r="L178" s="9"/>
    </row>
    <row r="179" spans="1:12" ht="27.75" customHeight="1" x14ac:dyDescent="0.3">
      <c r="A179" s="50" t="s">
        <v>56</v>
      </c>
      <c r="B179" s="50"/>
      <c r="C179" s="50"/>
      <c r="D179" s="50"/>
      <c r="E179" s="50"/>
      <c r="F179" s="50"/>
      <c r="G179" s="50"/>
      <c r="H179" s="10"/>
      <c r="I179" s="10"/>
      <c r="J179" s="11"/>
      <c r="K179" s="11"/>
    </row>
    <row r="181" spans="1:12" x14ac:dyDescent="0.3">
      <c r="A181" s="12"/>
      <c r="D181" s="13"/>
    </row>
  </sheetData>
  <mergeCells count="117">
    <mergeCell ref="B166:B169"/>
    <mergeCell ref="C166:C169"/>
    <mergeCell ref="D170:F170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  <mergeCell ref="B56:B59"/>
    <mergeCell ref="C56:C59"/>
    <mergeCell ref="D60:F60"/>
    <mergeCell ref="A179:G179"/>
    <mergeCell ref="A178:G178"/>
    <mergeCell ref="H178:I178"/>
    <mergeCell ref="A177:K177"/>
    <mergeCell ref="J178:K178"/>
    <mergeCell ref="C11:C14"/>
    <mergeCell ref="B16:B19"/>
    <mergeCell ref="D20:F20"/>
    <mergeCell ref="C16:C19"/>
    <mergeCell ref="B21:B24"/>
    <mergeCell ref="C21:C24"/>
    <mergeCell ref="D25:F25"/>
    <mergeCell ref="B26:B29"/>
    <mergeCell ref="B36:B39"/>
    <mergeCell ref="C36:C39"/>
    <mergeCell ref="D40:F40"/>
    <mergeCell ref="B41:B44"/>
    <mergeCell ref="C41:C44"/>
    <mergeCell ref="C26:C29"/>
    <mergeCell ref="D30:F30"/>
    <mergeCell ref="B31:B34"/>
    <mergeCell ref="C31:C34"/>
    <mergeCell ref="D35:F35"/>
    <mergeCell ref="D55:F55"/>
    <mergeCell ref="B61:B64"/>
    <mergeCell ref="C61:C64"/>
    <mergeCell ref="D45:F45"/>
    <mergeCell ref="B46:B49"/>
    <mergeCell ref="C46:C49"/>
    <mergeCell ref="D50:F50"/>
    <mergeCell ref="B51:B54"/>
    <mergeCell ref="C51:C54"/>
    <mergeCell ref="D75:F75"/>
    <mergeCell ref="B76:B79"/>
    <mergeCell ref="C76:C79"/>
    <mergeCell ref="D80:F80"/>
    <mergeCell ref="B81:B84"/>
    <mergeCell ref="C81:C84"/>
    <mergeCell ref="D65:F65"/>
    <mergeCell ref="B66:B69"/>
    <mergeCell ref="C66:C69"/>
    <mergeCell ref="D70:F70"/>
    <mergeCell ref="B71:B74"/>
    <mergeCell ref="C71:C74"/>
    <mergeCell ref="D95:F95"/>
    <mergeCell ref="B96:B99"/>
    <mergeCell ref="C96:C99"/>
    <mergeCell ref="D100:F100"/>
    <mergeCell ref="B101:B104"/>
    <mergeCell ref="C101:C104"/>
    <mergeCell ref="D85:F85"/>
    <mergeCell ref="B86:B89"/>
    <mergeCell ref="C86:C89"/>
    <mergeCell ref="D90:F90"/>
    <mergeCell ref="B91:B94"/>
    <mergeCell ref="C91:C94"/>
    <mergeCell ref="D115:F115"/>
    <mergeCell ref="B116:B119"/>
    <mergeCell ref="C116:C119"/>
    <mergeCell ref="D120:F120"/>
    <mergeCell ref="B121:B124"/>
    <mergeCell ref="C121:C124"/>
    <mergeCell ref="D105:F105"/>
    <mergeCell ref="B106:B109"/>
    <mergeCell ref="C106:C109"/>
    <mergeCell ref="D110:F110"/>
    <mergeCell ref="B111:B114"/>
    <mergeCell ref="C111:C114"/>
    <mergeCell ref="D135:F135"/>
    <mergeCell ref="B136:B139"/>
    <mergeCell ref="C136:C139"/>
    <mergeCell ref="D140:F140"/>
    <mergeCell ref="B141:B144"/>
    <mergeCell ref="C141:C144"/>
    <mergeCell ref="D125:F125"/>
    <mergeCell ref="B126:B129"/>
    <mergeCell ref="C126:C129"/>
    <mergeCell ref="D130:F130"/>
    <mergeCell ref="B131:B134"/>
    <mergeCell ref="C131:C134"/>
    <mergeCell ref="D165:F165"/>
    <mergeCell ref="D155:F155"/>
    <mergeCell ref="B156:B159"/>
    <mergeCell ref="C156:C159"/>
    <mergeCell ref="D160:F160"/>
    <mergeCell ref="B161:B164"/>
    <mergeCell ref="C161:C164"/>
    <mergeCell ref="D145:F145"/>
    <mergeCell ref="B146:B149"/>
    <mergeCell ref="C146:C149"/>
    <mergeCell ref="D150:F150"/>
    <mergeCell ref="B151:B154"/>
    <mergeCell ref="C151:C154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Шукаль Екатерина</cp:lastModifiedBy>
  <cp:lastPrinted>2023-08-25T13:56:54Z</cp:lastPrinted>
  <dcterms:created xsi:type="dcterms:W3CDTF">2015-08-07T14:00:00Z</dcterms:created>
  <dcterms:modified xsi:type="dcterms:W3CDTF">2025-12-22T09:33:42Z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